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 codeName="{F2B83AC3-3A92-4FF1-8D57-CA5CB3A19BB1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3770 Engineering Services\SERVICES\FEESHEET\"/>
    </mc:Choice>
  </mc:AlternateContent>
  <workbookProtection workbookAlgorithmName="SHA-512" workbookHashValue="rQg//O7OkkEe+kf0dfOi5wcg8hguNnZgyu+aPm9j7ouSGlWnTlVRKqMF5kPv0LUholwttZCWZ/ojLWF6Pt7CfA==" workbookSaltValue="ltVcp5a7uH+K9UXdqngdig==" workbookSpinCount="100000" lockStructure="1"/>
  <bookViews>
    <workbookView xWindow="0" yWindow="0" windowWidth="28770" windowHeight="13830"/>
  </bookViews>
  <sheets>
    <sheet name="DOMESTIC DEMAND" sheetId="1" r:id="rId1"/>
    <sheet name="VALUES2" sheetId="7" state="hidden" r:id="rId2"/>
  </sheets>
  <definedNames>
    <definedName name="Group">VALUES2!$H$3:$H$9</definedName>
    <definedName name="_xlnm.Print_Area" localSheetId="0">'DOMESTIC DEMAND'!$A$1:$G$41</definedName>
  </definedNames>
  <calcPr calcId="171027"/>
</workbook>
</file>

<file path=xl/calcChain.xml><?xml version="1.0" encoding="utf-8"?>
<calcChain xmlns="http://schemas.openxmlformats.org/spreadsheetml/2006/main">
  <c r="A311" i="7" l="1"/>
  <c r="A312" i="7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10" i="7"/>
  <c r="A331" i="7"/>
  <c r="A332" i="7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30" i="7"/>
  <c r="A351" i="7"/>
  <c r="A352" i="7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50" i="7"/>
  <c r="A371" i="7"/>
  <c r="A372" i="7"/>
  <c r="A373" i="7" s="1"/>
  <c r="A374" i="7" s="1"/>
  <c r="A375" i="7" s="1"/>
  <c r="A376" i="7" s="1"/>
  <c r="A377" i="7" s="1"/>
  <c r="A378" i="7" s="1"/>
  <c r="A370" i="7"/>
  <c r="B351" i="7" l="1"/>
  <c r="B352" i="7" s="1"/>
  <c r="B353" i="7" s="1"/>
  <c r="B354" i="7" s="1"/>
  <c r="B355" i="7" s="1"/>
  <c r="B356" i="7" s="1"/>
  <c r="B357" i="7" s="1"/>
  <c r="B358" i="7" s="1"/>
  <c r="B359" i="7" s="1"/>
  <c r="B360" i="7" s="1"/>
  <c r="B361" i="7" s="1"/>
  <c r="B362" i="7" s="1"/>
  <c r="B363" i="7" s="1"/>
  <c r="B364" i="7" s="1"/>
  <c r="B365" i="7" s="1"/>
  <c r="B366" i="7" s="1"/>
  <c r="B367" i="7" s="1"/>
  <c r="B368" i="7" s="1"/>
  <c r="B369" i="7" s="1"/>
  <c r="B370" i="7" s="1"/>
  <c r="B371" i="7" s="1"/>
  <c r="B372" i="7" s="1"/>
  <c r="B373" i="7" s="1"/>
  <c r="B374" i="7" s="1"/>
  <c r="B375" i="7" s="1"/>
  <c r="B376" i="7" s="1"/>
  <c r="B377" i="7" s="1"/>
  <c r="B378" i="7" s="1"/>
  <c r="B379" i="7" s="1"/>
  <c r="B350" i="7"/>
  <c r="A301" i="7"/>
  <c r="A302" i="7" s="1"/>
  <c r="A303" i="7" s="1"/>
  <c r="A304" i="7" s="1"/>
  <c r="A305" i="7" s="1"/>
  <c r="A306" i="7" s="1"/>
  <c r="A307" i="7" s="1"/>
  <c r="A308" i="7" s="1"/>
  <c r="A300" i="7"/>
  <c r="B340" i="7"/>
  <c r="B341" i="7"/>
  <c r="B342" i="7" s="1"/>
  <c r="B343" i="7" s="1"/>
  <c r="B344" i="7" s="1"/>
  <c r="B345" i="7" s="1"/>
  <c r="B346" i="7" s="1"/>
  <c r="B347" i="7" s="1"/>
  <c r="B348" i="7" s="1"/>
  <c r="B349" i="7" s="1"/>
  <c r="B301" i="7"/>
  <c r="B302" i="7"/>
  <c r="B303" i="7" s="1"/>
  <c r="B304" i="7" s="1"/>
  <c r="B305" i="7" s="1"/>
  <c r="B306" i="7" s="1"/>
  <c r="B307" i="7" s="1"/>
  <c r="B308" i="7" s="1"/>
  <c r="B309" i="7" s="1"/>
  <c r="B310" i="7" s="1"/>
  <c r="B311" i="7" s="1"/>
  <c r="B312" i="7" s="1"/>
  <c r="B313" i="7" s="1"/>
  <c r="B314" i="7" s="1"/>
  <c r="B315" i="7" s="1"/>
  <c r="B316" i="7" s="1"/>
  <c r="B317" i="7" s="1"/>
  <c r="B318" i="7" s="1"/>
  <c r="B319" i="7" s="1"/>
  <c r="B320" i="7" s="1"/>
  <c r="B321" i="7" s="1"/>
  <c r="B322" i="7" s="1"/>
  <c r="B323" i="7" s="1"/>
  <c r="B324" i="7" s="1"/>
  <c r="B325" i="7" s="1"/>
  <c r="B326" i="7" s="1"/>
  <c r="B327" i="7" s="1"/>
  <c r="B328" i="7" s="1"/>
  <c r="B329" i="7" s="1"/>
  <c r="B330" i="7" s="1"/>
  <c r="B331" i="7" s="1"/>
  <c r="B332" i="7" s="1"/>
  <c r="B333" i="7" s="1"/>
  <c r="B334" i="7" s="1"/>
  <c r="B335" i="7" s="1"/>
  <c r="B336" i="7" s="1"/>
  <c r="B337" i="7" s="1"/>
  <c r="B338" i="7" s="1"/>
  <c r="B339" i="7" s="1"/>
  <c r="B300" i="7"/>
  <c r="A258" i="7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257" i="7"/>
  <c r="G24" i="1" l="1"/>
  <c r="G23" i="1"/>
  <c r="A249" i="7"/>
  <c r="A250" i="7" s="1"/>
  <c r="A251" i="7" s="1"/>
  <c r="A252" i="7" s="1"/>
  <c r="A253" i="7" s="1"/>
  <c r="A254" i="7" s="1"/>
  <c r="A255" i="7" s="1"/>
  <c r="A241" i="7"/>
  <c r="A242" i="7" s="1"/>
  <c r="A243" i="7" s="1"/>
  <c r="A244" i="7" s="1"/>
  <c r="A245" i="7" s="1"/>
  <c r="A246" i="7" s="1"/>
  <c r="A247" i="7" s="1"/>
  <c r="A233" i="7"/>
  <c r="A234" i="7" s="1"/>
  <c r="A235" i="7" s="1"/>
  <c r="A236" i="7" s="1"/>
  <c r="A237" i="7" s="1"/>
  <c r="A238" i="7" s="1"/>
  <c r="A239" i="7" s="1"/>
  <c r="A225" i="7"/>
  <c r="A226" i="7" s="1"/>
  <c r="A227" i="7" s="1"/>
  <c r="A228" i="7" s="1"/>
  <c r="A229" i="7" s="1"/>
  <c r="A230" i="7" s="1"/>
  <c r="A231" i="7" s="1"/>
  <c r="A217" i="7"/>
  <c r="A218" i="7" s="1"/>
  <c r="A219" i="7" s="1"/>
  <c r="A220" i="7" s="1"/>
  <c r="A221" i="7" s="1"/>
  <c r="A222" i="7" s="1"/>
  <c r="A223" i="7" s="1"/>
  <c r="A211" i="7"/>
  <c r="A212" i="7" s="1"/>
  <c r="A213" i="7" s="1"/>
  <c r="A214" i="7" s="1"/>
  <c r="A215" i="7" s="1"/>
  <c r="A210" i="7"/>
  <c r="A209" i="7"/>
  <c r="A201" i="7"/>
  <c r="A202" i="7" s="1"/>
  <c r="A203" i="7" s="1"/>
  <c r="A204" i="7" s="1"/>
  <c r="A205" i="7" s="1"/>
  <c r="A206" i="7" s="1"/>
  <c r="A207" i="7" s="1"/>
  <c r="A193" i="7"/>
  <c r="A194" i="7" s="1"/>
  <c r="A195" i="7" s="1"/>
  <c r="A196" i="7" s="1"/>
  <c r="A197" i="7" s="1"/>
  <c r="A198" i="7" s="1"/>
  <c r="A199" i="7" s="1"/>
  <c r="A184" i="7"/>
  <c r="A185" i="7" s="1"/>
  <c r="A186" i="7" s="1"/>
  <c r="A187" i="7" s="1"/>
  <c r="A188" i="7" s="1"/>
  <c r="A189" i="7" s="1"/>
  <c r="A190" i="7" s="1"/>
  <c r="A191" i="7" s="1"/>
  <c r="A183" i="7"/>
  <c r="A175" i="7"/>
  <c r="A176" i="7" s="1"/>
  <c r="A177" i="7" s="1"/>
  <c r="A178" i="7" s="1"/>
  <c r="A179" i="7" s="1"/>
  <c r="A180" i="7" s="1"/>
  <c r="A181" i="7" s="1"/>
  <c r="A169" i="7"/>
  <c r="A170" i="7" s="1"/>
  <c r="A171" i="7" s="1"/>
  <c r="A172" i="7" s="1"/>
  <c r="A173" i="7" s="1"/>
  <c r="A159" i="7"/>
  <c r="A160" i="7" s="1"/>
  <c r="A161" i="7" s="1"/>
  <c r="A162" i="7" s="1"/>
  <c r="A163" i="7" s="1"/>
  <c r="A164" i="7" s="1"/>
  <c r="A165" i="7" s="1"/>
  <c r="A166" i="7" s="1"/>
  <c r="A167" i="7" s="1"/>
  <c r="A151" i="7"/>
  <c r="A152" i="7" s="1"/>
  <c r="A153" i="7" s="1"/>
  <c r="A154" i="7" s="1"/>
  <c r="A155" i="7" s="1"/>
  <c r="A156" i="7" s="1"/>
  <c r="A157" i="7" s="1"/>
  <c r="A141" i="7"/>
  <c r="A142" i="7" s="1"/>
  <c r="A143" i="7" s="1"/>
  <c r="A144" i="7" s="1"/>
  <c r="A145" i="7" s="1"/>
  <c r="A146" i="7" s="1"/>
  <c r="A147" i="7" s="1"/>
  <c r="A148" i="7" s="1"/>
  <c r="A149" i="7" s="1"/>
  <c r="A135" i="7"/>
  <c r="A136" i="7" s="1"/>
  <c r="A137" i="7" s="1"/>
  <c r="A138" i="7" s="1"/>
  <c r="A139" i="7" s="1"/>
  <c r="A129" i="7"/>
  <c r="A130" i="7" s="1"/>
  <c r="A131" i="7" s="1"/>
  <c r="A132" i="7" s="1"/>
  <c r="A133" i="7" s="1"/>
  <c r="A123" i="7"/>
  <c r="A124" i="7" s="1"/>
  <c r="A125" i="7" s="1"/>
  <c r="A126" i="7" s="1"/>
  <c r="A127" i="7" s="1"/>
  <c r="A119" i="7"/>
  <c r="A120" i="7" s="1"/>
  <c r="A121" i="7" s="1"/>
  <c r="A115" i="7"/>
  <c r="A116" i="7" s="1"/>
  <c r="A117" i="7" s="1"/>
  <c r="A105" i="7"/>
  <c r="A106" i="7" s="1"/>
  <c r="A107" i="7" s="1"/>
  <c r="A108" i="7" s="1"/>
  <c r="A109" i="7" s="1"/>
  <c r="A110" i="7" s="1"/>
  <c r="A111" i="7" s="1"/>
  <c r="A112" i="7" s="1"/>
  <c r="A113" i="7" s="1"/>
  <c r="A101" i="7"/>
  <c r="A102" i="7" s="1"/>
  <c r="A103" i="7" s="1"/>
  <c r="A95" i="7"/>
  <c r="A96" i="7" s="1"/>
  <c r="A97" i="7" s="1"/>
  <c r="A98" i="7" s="1"/>
  <c r="A99" i="7" s="1"/>
  <c r="A91" i="7"/>
  <c r="A92" i="7" s="1"/>
  <c r="A89" i="7"/>
  <c r="A88" i="7"/>
  <c r="A87" i="7"/>
  <c r="A81" i="7"/>
  <c r="A82" i="7" s="1"/>
  <c r="A83" i="7" s="1"/>
  <c r="A84" i="7" s="1"/>
  <c r="A85" i="7" s="1"/>
  <c r="A75" i="7"/>
  <c r="A76" i="7" s="1"/>
  <c r="A77" i="7" s="1"/>
  <c r="A78" i="7" s="1"/>
  <c r="A79" i="7" s="1"/>
  <c r="A71" i="7"/>
  <c r="A72" i="7" s="1"/>
  <c r="A73" i="7" s="1"/>
  <c r="A68" i="7"/>
  <c r="A69" i="7" s="1"/>
  <c r="A67" i="7"/>
  <c r="A63" i="7"/>
  <c r="A64" i="7" s="1"/>
  <c r="A65" i="7" s="1"/>
  <c r="A59" i="7"/>
  <c r="A60" i="7" s="1"/>
  <c r="A61" i="7" s="1"/>
  <c r="A55" i="7"/>
  <c r="A56" i="7" s="1"/>
  <c r="A57" i="7" s="1"/>
  <c r="A51" i="7"/>
  <c r="A52" i="7" s="1"/>
  <c r="A53" i="7" s="1"/>
  <c r="A49" i="7"/>
  <c r="A45" i="7"/>
  <c r="A46" i="7" s="1"/>
  <c r="A47" i="7" s="1"/>
  <c r="A43" i="7"/>
  <c r="A39" i="7"/>
  <c r="A40" i="7" s="1"/>
  <c r="A41" i="7" s="1"/>
  <c r="A35" i="7"/>
  <c r="A36" i="7" s="1"/>
  <c r="A37" i="7" s="1"/>
  <c r="A33" i="7"/>
  <c r="A29" i="7"/>
  <c r="A30" i="7" s="1"/>
  <c r="A31" i="7" s="1"/>
  <c r="A27" i="7"/>
  <c r="A23" i="7"/>
  <c r="A24" i="7" s="1"/>
  <c r="A25" i="7" s="1"/>
  <c r="A19" i="7"/>
  <c r="A20" i="7" s="1"/>
  <c r="A21" i="7" s="1"/>
  <c r="A17" i="7"/>
  <c r="A15" i="7"/>
  <c r="A11" i="7"/>
  <c r="A12" i="7" s="1"/>
  <c r="A13" i="7" s="1"/>
  <c r="A9" i="7"/>
  <c r="A5" i="7"/>
  <c r="A6" i="7" s="1"/>
  <c r="A7" i="7" s="1"/>
  <c r="A93" i="7" l="1"/>
  <c r="G20" i="1" l="1"/>
  <c r="G25" i="1"/>
  <c r="G22" i="1"/>
  <c r="G21" i="1"/>
  <c r="C10" i="1" l="1"/>
  <c r="G11" i="1" l="1"/>
  <c r="G15" i="1" l="1"/>
  <c r="G19" i="1"/>
  <c r="G16" i="1"/>
  <c r="G26" i="1"/>
  <c r="G27" i="1"/>
  <c r="G12" i="1"/>
  <c r="G13" i="1"/>
  <c r="G14" i="1"/>
  <c r="G10" i="1"/>
  <c r="G29" i="1" l="1"/>
  <c r="C257" i="7" l="1"/>
  <c r="C265" i="7"/>
  <c r="C273" i="7"/>
  <c r="C281" i="7"/>
  <c r="C289" i="7"/>
  <c r="C297" i="7"/>
  <c r="C305" i="7"/>
  <c r="C313" i="7"/>
  <c r="C321" i="7"/>
  <c r="C329" i="7"/>
  <c r="C337" i="7"/>
  <c r="C345" i="7"/>
  <c r="C353" i="7"/>
  <c r="C361" i="7"/>
  <c r="C369" i="7"/>
  <c r="C377" i="7"/>
  <c r="C266" i="7"/>
  <c r="C274" i="7"/>
  <c r="C282" i="7"/>
  <c r="C290" i="7"/>
  <c r="C298" i="7"/>
  <c r="C306" i="7"/>
  <c r="C314" i="7"/>
  <c r="C322" i="7"/>
  <c r="C330" i="7"/>
  <c r="C338" i="7"/>
  <c r="C346" i="7"/>
  <c r="C354" i="7"/>
  <c r="C362" i="7"/>
  <c r="C378" i="7"/>
  <c r="C278" i="7"/>
  <c r="C294" i="7"/>
  <c r="C310" i="7"/>
  <c r="C326" i="7"/>
  <c r="C350" i="7"/>
  <c r="C279" i="7"/>
  <c r="C303" i="7"/>
  <c r="C327" i="7"/>
  <c r="C351" i="7"/>
  <c r="C375" i="7"/>
  <c r="C264" i="7"/>
  <c r="C280" i="7"/>
  <c r="C304" i="7"/>
  <c r="C328" i="7"/>
  <c r="C352" i="7"/>
  <c r="C376" i="7"/>
  <c r="C258" i="7"/>
  <c r="C370" i="7"/>
  <c r="C342" i="7"/>
  <c r="C374" i="7"/>
  <c r="C263" i="7"/>
  <c r="C295" i="7"/>
  <c r="C319" i="7"/>
  <c r="C343" i="7"/>
  <c r="C367" i="7"/>
  <c r="C272" i="7"/>
  <c r="C296" i="7"/>
  <c r="C312" i="7"/>
  <c r="C336" i="7"/>
  <c r="C360" i="7"/>
  <c r="C259" i="7"/>
  <c r="C267" i="7"/>
  <c r="C275" i="7"/>
  <c r="C283" i="7"/>
  <c r="C291" i="7"/>
  <c r="C299" i="7"/>
  <c r="C307" i="7"/>
  <c r="C315" i="7"/>
  <c r="C323" i="7"/>
  <c r="C331" i="7"/>
  <c r="C339" i="7"/>
  <c r="C347" i="7"/>
  <c r="C355" i="7"/>
  <c r="C363" i="7"/>
  <c r="C371" i="7"/>
  <c r="C379" i="7"/>
  <c r="C260" i="7"/>
  <c r="C268" i="7"/>
  <c r="C276" i="7"/>
  <c r="C284" i="7"/>
  <c r="C292" i="7"/>
  <c r="C300" i="7"/>
  <c r="C308" i="7"/>
  <c r="C316" i="7"/>
  <c r="C324" i="7"/>
  <c r="C332" i="7"/>
  <c r="C340" i="7"/>
  <c r="C348" i="7"/>
  <c r="C356" i="7"/>
  <c r="C364" i="7"/>
  <c r="C372" i="7"/>
  <c r="C261" i="7"/>
  <c r="C269" i="7"/>
  <c r="C277" i="7"/>
  <c r="C285" i="7"/>
  <c r="C293" i="7"/>
  <c r="C301" i="7"/>
  <c r="C309" i="7"/>
  <c r="C317" i="7"/>
  <c r="C325" i="7"/>
  <c r="C333" i="7"/>
  <c r="C341" i="7"/>
  <c r="C349" i="7"/>
  <c r="C357" i="7"/>
  <c r="C365" i="7"/>
  <c r="C373" i="7"/>
  <c r="C262" i="7"/>
  <c r="C270" i="7"/>
  <c r="C286" i="7"/>
  <c r="C302" i="7"/>
  <c r="C318" i="7"/>
  <c r="C334" i="7"/>
  <c r="C358" i="7"/>
  <c r="C366" i="7"/>
  <c r="C271" i="7"/>
  <c r="C287" i="7"/>
  <c r="C311" i="7"/>
  <c r="C335" i="7"/>
  <c r="C359" i="7"/>
  <c r="C288" i="7"/>
  <c r="C320" i="7"/>
  <c r="C344" i="7"/>
  <c r="C368" i="7"/>
  <c r="C10" i="7"/>
  <c r="C18" i="7"/>
  <c r="C26" i="7"/>
  <c r="C34" i="7"/>
  <c r="C42" i="7"/>
  <c r="C50" i="7"/>
  <c r="C58" i="7"/>
  <c r="C66" i="7"/>
  <c r="C74" i="7"/>
  <c r="C82" i="7"/>
  <c r="C90" i="7"/>
  <c r="C98" i="7"/>
  <c r="C106" i="7"/>
  <c r="C114" i="7"/>
  <c r="C122" i="7"/>
  <c r="C130" i="7"/>
  <c r="C138" i="7"/>
  <c r="C146" i="7"/>
  <c r="C154" i="7"/>
  <c r="C162" i="7"/>
  <c r="C170" i="7"/>
  <c r="C178" i="7"/>
  <c r="C186" i="7"/>
  <c r="C194" i="7"/>
  <c r="C202" i="7"/>
  <c r="C210" i="7"/>
  <c r="C218" i="7"/>
  <c r="C226" i="7"/>
  <c r="C234" i="7"/>
  <c r="C242" i="7"/>
  <c r="C250" i="7"/>
  <c r="C163" i="7"/>
  <c r="C187" i="7"/>
  <c r="C203" i="7"/>
  <c r="C219" i="7"/>
  <c r="C235" i="7"/>
  <c r="C251" i="7"/>
  <c r="C252" i="7"/>
  <c r="C142" i="7"/>
  <c r="C190" i="7"/>
  <c r="C214" i="7"/>
  <c r="C238" i="7"/>
  <c r="C23" i="7"/>
  <c r="C55" i="7"/>
  <c r="C87" i="7"/>
  <c r="C111" i="7"/>
  <c r="C143" i="7"/>
  <c r="C167" i="7"/>
  <c r="C207" i="7"/>
  <c r="C239" i="7"/>
  <c r="C24" i="7"/>
  <c r="C56" i="7"/>
  <c r="C88" i="7"/>
  <c r="C120" i="7"/>
  <c r="C160" i="7"/>
  <c r="C192" i="7"/>
  <c r="C224" i="7"/>
  <c r="C248" i="7"/>
  <c r="C25" i="7"/>
  <c r="C49" i="7"/>
  <c r="C57" i="7"/>
  <c r="C89" i="7"/>
  <c r="C113" i="7"/>
  <c r="C137" i="7"/>
  <c r="C169" i="7"/>
  <c r="C201" i="7"/>
  <c r="C233" i="7"/>
  <c r="C3" i="7"/>
  <c r="C11" i="7"/>
  <c r="C19" i="7"/>
  <c r="C27" i="7"/>
  <c r="C35" i="7"/>
  <c r="C43" i="7"/>
  <c r="C51" i="7"/>
  <c r="C59" i="7"/>
  <c r="C67" i="7"/>
  <c r="C75" i="7"/>
  <c r="C83" i="7"/>
  <c r="C91" i="7"/>
  <c r="C99" i="7"/>
  <c r="C107" i="7"/>
  <c r="C115" i="7"/>
  <c r="C123" i="7"/>
  <c r="C131" i="7"/>
  <c r="C139" i="7"/>
  <c r="C147" i="7"/>
  <c r="C155" i="7"/>
  <c r="C171" i="7"/>
  <c r="C179" i="7"/>
  <c r="C195" i="7"/>
  <c r="C211" i="7"/>
  <c r="C227" i="7"/>
  <c r="C243" i="7"/>
  <c r="C150" i="7"/>
  <c r="C182" i="7"/>
  <c r="C206" i="7"/>
  <c r="C246" i="7"/>
  <c r="C31" i="7"/>
  <c r="C63" i="7"/>
  <c r="C95" i="7"/>
  <c r="C135" i="7"/>
  <c r="C183" i="7"/>
  <c r="C215" i="7"/>
  <c r="C247" i="7"/>
  <c r="C32" i="7"/>
  <c r="C64" i="7"/>
  <c r="C96" i="7"/>
  <c r="C136" i="7"/>
  <c r="C176" i="7"/>
  <c r="C216" i="7"/>
  <c r="C256" i="7"/>
  <c r="C9" i="7"/>
  <c r="C41" i="7"/>
  <c r="C73" i="7"/>
  <c r="C105" i="7"/>
  <c r="C145" i="7"/>
  <c r="C177" i="7"/>
  <c r="C209" i="7"/>
  <c r="C249" i="7"/>
  <c r="C4" i="7"/>
  <c r="C12" i="7"/>
  <c r="C20" i="7"/>
  <c r="C28" i="7"/>
  <c r="C36" i="7"/>
  <c r="C44" i="7"/>
  <c r="C52" i="7"/>
  <c r="C60" i="7"/>
  <c r="C68" i="7"/>
  <c r="C76" i="7"/>
  <c r="C84" i="7"/>
  <c r="C92" i="7"/>
  <c r="C100" i="7"/>
  <c r="C108" i="7"/>
  <c r="C116" i="7"/>
  <c r="C124" i="7"/>
  <c r="C132" i="7"/>
  <c r="C140" i="7"/>
  <c r="C148" i="7"/>
  <c r="C156" i="7"/>
  <c r="C164" i="7"/>
  <c r="C172" i="7"/>
  <c r="C180" i="7"/>
  <c r="C188" i="7"/>
  <c r="C196" i="7"/>
  <c r="C204" i="7"/>
  <c r="C212" i="7"/>
  <c r="C220" i="7"/>
  <c r="C228" i="7"/>
  <c r="C236" i="7"/>
  <c r="C244" i="7"/>
  <c r="C166" i="7"/>
  <c r="C222" i="7"/>
  <c r="C15" i="7"/>
  <c r="C79" i="7"/>
  <c r="C119" i="7"/>
  <c r="C151" i="7"/>
  <c r="C191" i="7"/>
  <c r="C223" i="7"/>
  <c r="C16" i="7"/>
  <c r="C48" i="7"/>
  <c r="C80" i="7"/>
  <c r="C112" i="7"/>
  <c r="C144" i="7"/>
  <c r="C168" i="7"/>
  <c r="C208" i="7"/>
  <c r="C240" i="7"/>
  <c r="C33" i="7"/>
  <c r="C81" i="7"/>
  <c r="C121" i="7"/>
  <c r="C153" i="7"/>
  <c r="C185" i="7"/>
  <c r="C217" i="7"/>
  <c r="C241" i="7"/>
  <c r="C5" i="7"/>
  <c r="C13" i="7"/>
  <c r="C21" i="7"/>
  <c r="C29" i="7"/>
  <c r="C37" i="7"/>
  <c r="C45" i="7"/>
  <c r="C53" i="7"/>
  <c r="C61" i="7"/>
  <c r="C69" i="7"/>
  <c r="C77" i="7"/>
  <c r="C85" i="7"/>
  <c r="C93" i="7"/>
  <c r="C101" i="7"/>
  <c r="C109" i="7"/>
  <c r="C117" i="7"/>
  <c r="C125" i="7"/>
  <c r="C133" i="7"/>
  <c r="C141" i="7"/>
  <c r="C149" i="7"/>
  <c r="C157" i="7"/>
  <c r="C165" i="7"/>
  <c r="C173" i="7"/>
  <c r="C181" i="7"/>
  <c r="C189" i="7"/>
  <c r="C197" i="7"/>
  <c r="C205" i="7"/>
  <c r="C213" i="7"/>
  <c r="C221" i="7"/>
  <c r="C229" i="7"/>
  <c r="C237" i="7"/>
  <c r="C245" i="7"/>
  <c r="C253" i="7"/>
  <c r="C6" i="7"/>
  <c r="C14" i="7"/>
  <c r="C22" i="7"/>
  <c r="C30" i="7"/>
  <c r="C38" i="7"/>
  <c r="C46" i="7"/>
  <c r="C54" i="7"/>
  <c r="C62" i="7"/>
  <c r="C70" i="7"/>
  <c r="C78" i="7"/>
  <c r="C86" i="7"/>
  <c r="C94" i="7"/>
  <c r="C102" i="7"/>
  <c r="C110" i="7"/>
  <c r="C118" i="7"/>
  <c r="C126" i="7"/>
  <c r="C134" i="7"/>
  <c r="C158" i="7"/>
  <c r="C174" i="7"/>
  <c r="C198" i="7"/>
  <c r="C230" i="7"/>
  <c r="C254" i="7"/>
  <c r="C7" i="7"/>
  <c r="C39" i="7"/>
  <c r="C47" i="7"/>
  <c r="C71" i="7"/>
  <c r="C103" i="7"/>
  <c r="C127" i="7"/>
  <c r="C159" i="7"/>
  <c r="C175" i="7"/>
  <c r="C199" i="7"/>
  <c r="C231" i="7"/>
  <c r="C255" i="7"/>
  <c r="C8" i="7"/>
  <c r="C40" i="7"/>
  <c r="C72" i="7"/>
  <c r="C104" i="7"/>
  <c r="C128" i="7"/>
  <c r="C152" i="7"/>
  <c r="C184" i="7"/>
  <c r="C200" i="7"/>
  <c r="C232" i="7"/>
  <c r="C17" i="7"/>
  <c r="C65" i="7"/>
  <c r="C97" i="7"/>
  <c r="C129" i="7"/>
  <c r="C161" i="7"/>
  <c r="C193" i="7"/>
  <c r="C225" i="7"/>
  <c r="C2" i="7"/>
  <c r="G31" i="1" l="1"/>
  <c r="G33" i="1" s="1"/>
</calcChain>
</file>

<file path=xl/sharedStrings.xml><?xml version="1.0" encoding="utf-8"?>
<sst xmlns="http://schemas.openxmlformats.org/spreadsheetml/2006/main" count="45" uniqueCount="44">
  <si>
    <t>AND Each Additional 1/2 Bath</t>
  </si>
  <si>
    <t>AND Each Additional Bathroom Group</t>
  </si>
  <si>
    <t>AND Each Bidet</t>
  </si>
  <si>
    <t>AND Each Shower (if Bath has separate tub &amp; shower)</t>
  </si>
  <si>
    <t>Wet Bar/Bar Sink</t>
  </si>
  <si>
    <t>Each Additional Hose Bibb</t>
  </si>
  <si>
    <t>Hose Bibb</t>
  </si>
  <si>
    <t>QUANTITIES</t>
  </si>
  <si>
    <t>TOTAL</t>
  </si>
  <si>
    <t>TOTAL FIXTURE UNITS</t>
  </si>
  <si>
    <t>DOMESTIC DEMAND (FIXTURE UNITS TO GPM CONVERSION)</t>
  </si>
  <si>
    <t>FLOW (GPM)</t>
  </si>
  <si>
    <t>FIXTURE UNITS (Flush Tank)</t>
  </si>
  <si>
    <t>1 Bathroom Group</t>
  </si>
  <si>
    <t>3 Bathrooms</t>
  </si>
  <si>
    <t>Half Bath or Powder Room</t>
  </si>
  <si>
    <r>
      <t>2-</t>
    </r>
    <r>
      <rPr>
        <sz val="11"/>
        <color theme="1"/>
        <rFont val="Calibri"/>
        <family val="2"/>
        <scheme val="minor"/>
      </rPr>
      <t>1/2 Bathrooms</t>
    </r>
  </si>
  <si>
    <r>
      <t>1-</t>
    </r>
    <r>
      <rPr>
        <sz val="11"/>
        <color theme="1"/>
        <rFont val="Calibri"/>
        <family val="2"/>
        <scheme val="minor"/>
      </rPr>
      <t>1/2 Bathrooms</t>
    </r>
  </si>
  <si>
    <t>2 Bathrooms</t>
  </si>
  <si>
    <t>NOTES:</t>
  </si>
  <si>
    <t xml:space="preserve">2. A half-bath or powder room, for the pursoses of this worksheet, consists of one water closet and one lavatory. </t>
  </si>
  <si>
    <t>Project Name:</t>
  </si>
  <si>
    <t xml:space="preserve">LVVWD Project Number: </t>
  </si>
  <si>
    <t xml:space="preserve">Calculations herein are for floor plan/model: </t>
  </si>
  <si>
    <t>FIXTURE UNITS COLD</t>
  </si>
  <si>
    <t>CLICK HERE TO SELECT A BATHROOM GROUP:</t>
  </si>
  <si>
    <r>
      <t>BATHROOM GROUPS</t>
    </r>
    <r>
      <rPr>
        <b/>
        <vertAlign val="superscript"/>
        <sz val="14"/>
        <color theme="1"/>
        <rFont val="Calibri"/>
        <family val="2"/>
        <scheme val="minor"/>
      </rPr>
      <t>1 AND 2</t>
    </r>
  </si>
  <si>
    <t>RESIDENTIAL METER SIZING WORKSHEET ONLY</t>
  </si>
  <si>
    <t>1. Bathroom Groups having 1.6 GPF Gravity-Tank Water Closets.  One bathroom group, for the purposes of this worksheet, consists of one water closet, up to two lavatories, and either one bathtub or one shower.</t>
  </si>
  <si>
    <t>GROUPED FIXTURES</t>
  </si>
  <si>
    <t>ADDITIONAL FIXTURES NOT GROUPED</t>
  </si>
  <si>
    <t>Kitchen Sink</t>
  </si>
  <si>
    <t>Laundry Sink</t>
  </si>
  <si>
    <t>Diswasher</t>
  </si>
  <si>
    <t>Urinal</t>
  </si>
  <si>
    <t>Service/Mop Sink</t>
  </si>
  <si>
    <t xml:space="preserve">4. LVVWD requires a minimum 3/4" meter for Domestic Services. This tool calculates the domestic demand at 70% of the maximum flow for each meter capacity, allowing the rest for irrigation. </t>
  </si>
  <si>
    <t xml:space="preserve">5. If Residential Fire Sprinklers are required to be served by the domestic meter, the maximum allowable flow of the meter will be allowed for a fire event only. </t>
  </si>
  <si>
    <t xml:space="preserve">3. The District will only account for one Kitchen and Laundry Group for a Single Family.  Additional Kichenettes and Stackable washers will be accounted for separately as non-grouped fixtures.  </t>
  </si>
  <si>
    <r>
      <t xml:space="preserve">Kitchen Group (Sink and Dishwasher) </t>
    </r>
    <r>
      <rPr>
        <b/>
        <vertAlign val="superscript"/>
        <sz val="14"/>
        <color theme="1"/>
        <rFont val="Calibri"/>
        <family val="2"/>
        <scheme val="minor"/>
      </rPr>
      <t>3</t>
    </r>
  </si>
  <si>
    <r>
      <t>Laundry Group (Sink and Clothes Washer)</t>
    </r>
    <r>
      <rPr>
        <sz val="14"/>
        <color theme="1"/>
        <rFont val="Calibri"/>
        <family val="2"/>
        <scheme val="minor"/>
      </rPr>
      <t xml:space="preserve"> </t>
    </r>
    <r>
      <rPr>
        <b/>
        <vertAlign val="superscript"/>
        <sz val="14"/>
        <color theme="1"/>
        <rFont val="Calibri"/>
        <family val="2"/>
        <scheme val="minor"/>
      </rPr>
      <t>3</t>
    </r>
  </si>
  <si>
    <r>
      <t>METER SIZE</t>
    </r>
    <r>
      <rPr>
        <b/>
        <vertAlign val="superscript"/>
        <sz val="14"/>
        <color theme="1"/>
        <rFont val="Calibri"/>
        <family val="2"/>
        <scheme val="minor"/>
      </rPr>
      <t>4</t>
    </r>
  </si>
  <si>
    <t>(REFERENCE UPC 2012 APPENDIX A, TABLE 2.1 AND APPENDIX C, TABLE C 4.1, WSFU, Flush Tanks)</t>
  </si>
  <si>
    <t>Clothes Washer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</si>
</sst>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164" fontId="0" fillId="3" borderId="0" xfId="0" applyNumberFormat="1" applyFill="1" applyBorder="1" applyAlignment="1" applyProtection="1">
      <alignment horizontal="center" vertical="center"/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164" fontId="0" fillId="3" borderId="0" xfId="0" applyNumberForma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0" fillId="0" borderId="0" xfId="0" applyFont="1" applyAlignment="1" applyProtection="1">
      <alignment horizontal="left" vertical="center"/>
      <protection hidden="1"/>
    </xf>
    <xf numFmtId="164" fontId="0" fillId="0" borderId="0" xfId="0" applyNumberFormat="1" applyAlignment="1" applyProtection="1">
      <alignment horizontal="left" vertical="center"/>
      <protection hidden="1"/>
    </xf>
    <xf numFmtId="0" fontId="0" fillId="0" borderId="0" xfId="0" applyFill="1" applyAlignment="1" applyProtection="1">
      <alignment horizontal="left" vertical="center"/>
      <protection hidden="1"/>
    </xf>
    <xf numFmtId="0" fontId="0" fillId="0" borderId="0" xfId="0" applyAlignment="1">
      <alignment horizontal="center" vertical="center"/>
    </xf>
    <xf numFmtId="164" fontId="0" fillId="0" borderId="0" xfId="0" applyNumberFormat="1" applyFill="1" applyBorder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0" fontId="0" fillId="3" borderId="0" xfId="0" applyFill="1" applyAlignment="1" applyProtection="1">
      <alignment horizontal="left" vertical="center"/>
      <protection locked="0"/>
    </xf>
    <xf numFmtId="164" fontId="0" fillId="0" borderId="0" xfId="0" applyNumberFormat="1" applyFill="1" applyBorder="1" applyAlignment="1" applyProtection="1">
      <alignment horizontal="center" vertical="center"/>
      <protection hidden="1"/>
    </xf>
    <xf numFmtId="2" fontId="0" fillId="0" borderId="0" xfId="0" applyNumberFormat="1" applyBorder="1" applyAlignment="1" applyProtection="1">
      <alignment horizontal="center" vertical="center"/>
      <protection hidden="1"/>
    </xf>
    <xf numFmtId="2" fontId="0" fillId="0" borderId="1" xfId="0" applyNumberFormat="1" applyBorder="1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0" fontId="0" fillId="0" borderId="0" xfId="0" quotePrefix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164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164" fontId="0" fillId="2" borderId="0" xfId="0" applyNumberFormat="1" applyFill="1" applyAlignment="1" applyProtection="1">
      <alignment horizontal="left" vertical="center"/>
      <protection hidden="1"/>
    </xf>
    <xf numFmtId="164" fontId="0" fillId="0" borderId="0" xfId="0" applyNumberFormat="1" applyAlignment="1" applyProtection="1">
      <alignment horizontal="left"/>
      <protection hidden="1"/>
    </xf>
    <xf numFmtId="164" fontId="0" fillId="0" borderId="0" xfId="0" applyNumberFormat="1" applyBorder="1" applyAlignment="1">
      <alignment horizontal="left" vertical="center" wrapText="1"/>
    </xf>
    <xf numFmtId="164" fontId="0" fillId="0" borderId="0" xfId="0" applyNumberFormat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164" fontId="0" fillId="2" borderId="0" xfId="0" applyNumberFormat="1" applyFill="1" applyAlignment="1" applyProtection="1">
      <alignment horizontal="left"/>
      <protection hidden="1"/>
    </xf>
    <xf numFmtId="0" fontId="0" fillId="2" borderId="0" xfId="0" applyFill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41"/>
  <sheetViews>
    <sheetView tabSelected="1" zoomScaleNormal="100" workbookViewId="0">
      <selection activeCell="B3" sqref="B3:G3"/>
    </sheetView>
  </sheetViews>
  <sheetFormatPr defaultRowHeight="17.25" customHeight="1" x14ac:dyDescent="0.25"/>
  <cols>
    <col min="1" max="1" width="54.7109375" style="3" bestFit="1" customWidth="1"/>
    <col min="2" max="2" width="8.140625" style="3" customWidth="1"/>
    <col min="3" max="3" width="19.5703125" style="2" bestFit="1" customWidth="1"/>
    <col min="4" max="4" width="3.140625" style="2" customWidth="1"/>
    <col min="5" max="5" width="15.140625" style="1" customWidth="1"/>
    <col min="6" max="6" width="3.140625" style="21" customWidth="1"/>
    <col min="7" max="7" width="20.7109375" style="1" customWidth="1"/>
    <col min="8" max="8" width="8.85546875" style="3" customWidth="1"/>
    <col min="9" max="10" width="8.85546875" customWidth="1"/>
    <col min="11" max="12" width="8.85546875" style="3" customWidth="1"/>
    <col min="13" max="16" width="8.85546875" customWidth="1"/>
    <col min="18" max="19" width="6.5703125" style="3" customWidth="1"/>
    <col min="20" max="21" width="1.85546875" style="3" customWidth="1"/>
    <col min="22" max="22" width="9.140625" style="3" customWidth="1"/>
    <col min="23" max="24" width="9.140625" style="3"/>
    <col min="25" max="25" width="24.5703125" style="3" bestFit="1" customWidth="1"/>
    <col min="26" max="16384" width="9.140625" style="3"/>
  </cols>
  <sheetData>
    <row r="1" spans="1:14" ht="17.25" customHeight="1" x14ac:dyDescent="0.25">
      <c r="A1" s="54" t="s">
        <v>27</v>
      </c>
      <c r="B1" s="54"/>
      <c r="C1" s="54"/>
      <c r="D1" s="54"/>
      <c r="E1" s="54"/>
      <c r="F1" s="54"/>
      <c r="G1" s="54"/>
    </row>
    <row r="2" spans="1:14" ht="17.25" customHeight="1" x14ac:dyDescent="0.25">
      <c r="A2" s="55" t="s">
        <v>42</v>
      </c>
      <c r="B2" s="55"/>
      <c r="C2" s="55"/>
      <c r="D2" s="55"/>
      <c r="E2" s="55"/>
      <c r="F2" s="55"/>
      <c r="G2" s="55"/>
    </row>
    <row r="3" spans="1:14" ht="17.25" customHeight="1" x14ac:dyDescent="0.25">
      <c r="A3" s="43" t="s">
        <v>21</v>
      </c>
      <c r="B3" s="56"/>
      <c r="C3" s="56"/>
      <c r="D3" s="56"/>
      <c r="E3" s="56"/>
      <c r="F3" s="56"/>
      <c r="G3" s="56"/>
    </row>
    <row r="4" spans="1:14" ht="17.25" customHeight="1" x14ac:dyDescent="0.25">
      <c r="A4" s="43" t="s">
        <v>22</v>
      </c>
      <c r="B4" s="57"/>
      <c r="C4" s="57"/>
      <c r="D4" s="57"/>
      <c r="E4" s="57"/>
      <c r="F4" s="57"/>
      <c r="G4" s="57"/>
    </row>
    <row r="5" spans="1:14" ht="17.25" customHeight="1" x14ac:dyDescent="0.25">
      <c r="A5" s="43" t="s">
        <v>23</v>
      </c>
      <c r="B5" s="56"/>
      <c r="C5" s="56"/>
      <c r="D5" s="56"/>
      <c r="E5" s="56"/>
      <c r="F5" s="56"/>
      <c r="G5" s="56"/>
    </row>
    <row r="6" spans="1:14" ht="17.25" customHeight="1" x14ac:dyDescent="0.25">
      <c r="A6" s="25"/>
      <c r="B6" s="34"/>
      <c r="C6" s="34"/>
      <c r="D6" s="34"/>
      <c r="E6" s="34"/>
      <c r="F6" s="34"/>
      <c r="G6" s="34"/>
    </row>
    <row r="7" spans="1:14" ht="17.25" customHeight="1" x14ac:dyDescent="0.25">
      <c r="A7" s="25"/>
      <c r="B7" s="34"/>
      <c r="C7" s="34"/>
      <c r="D7" s="34"/>
      <c r="E7" s="34"/>
      <c r="F7" s="34"/>
      <c r="G7" s="34"/>
    </row>
    <row r="8" spans="1:14" ht="17.25" customHeight="1" x14ac:dyDescent="0.25">
      <c r="A8" s="39" t="s">
        <v>29</v>
      </c>
      <c r="B8" s="1"/>
      <c r="C8" s="1"/>
      <c r="D8" s="1"/>
    </row>
    <row r="9" spans="1:14" ht="17.25" customHeight="1" x14ac:dyDescent="0.25">
      <c r="A9" s="40" t="s">
        <v>26</v>
      </c>
      <c r="B9" s="24"/>
      <c r="C9" s="41" t="s">
        <v>24</v>
      </c>
      <c r="D9" s="9"/>
      <c r="E9" s="42" t="s">
        <v>7</v>
      </c>
      <c r="F9" s="26"/>
      <c r="G9" s="42" t="s">
        <v>8</v>
      </c>
    </row>
    <row r="10" spans="1:14" ht="17.25" customHeight="1" x14ac:dyDescent="0.25">
      <c r="A10" s="27" t="s">
        <v>25</v>
      </c>
      <c r="C10" s="28">
        <f>IF(A10="CLICK HERE TO SELECT A BATHROOM GROUP:",0,IF(A10="Half Bath or Powder Room",3.5,IF(A10="1 Bathroom Group",5,IF(A10="1-1/2 Bathrooms",6,IF(A10="2 Bathrooms",7,IF(A10="2-1/2 Bathrooms",8,IF(A10="3 Bathrooms",9)))))))</f>
        <v>0</v>
      </c>
      <c r="D10" s="4"/>
      <c r="E10" s="22">
        <v>1</v>
      </c>
      <c r="F10" s="22"/>
      <c r="G10" s="29">
        <f t="shared" ref="G10:G16" si="0">C10*E10</f>
        <v>0</v>
      </c>
      <c r="N10" s="16"/>
    </row>
    <row r="11" spans="1:14" ht="17.25" customHeight="1" x14ac:dyDescent="0.25">
      <c r="A11" s="20" t="s">
        <v>0</v>
      </c>
      <c r="C11" s="5">
        <v>0.5</v>
      </c>
      <c r="D11" s="4"/>
      <c r="E11" s="13"/>
      <c r="F11" s="23"/>
      <c r="G11" s="29">
        <f t="shared" si="0"/>
        <v>0</v>
      </c>
      <c r="N11" s="16"/>
    </row>
    <row r="12" spans="1:14" ht="17.25" customHeight="1" x14ac:dyDescent="0.25">
      <c r="A12" s="16" t="s">
        <v>1</v>
      </c>
      <c r="C12" s="5">
        <v>1</v>
      </c>
      <c r="D12" s="4"/>
      <c r="E12" s="13"/>
      <c r="F12" s="23"/>
      <c r="G12" s="29">
        <f t="shared" si="0"/>
        <v>0</v>
      </c>
      <c r="N12" s="18"/>
    </row>
    <row r="13" spans="1:14" ht="17.25" customHeight="1" x14ac:dyDescent="0.25">
      <c r="A13" s="16" t="s">
        <v>2</v>
      </c>
      <c r="C13" s="5">
        <v>1</v>
      </c>
      <c r="D13" s="4"/>
      <c r="E13" s="13"/>
      <c r="F13" s="23"/>
      <c r="G13" s="29">
        <f t="shared" si="0"/>
        <v>0</v>
      </c>
      <c r="N13" s="18"/>
    </row>
    <row r="14" spans="1:14" ht="17.25" customHeight="1" x14ac:dyDescent="0.25">
      <c r="A14" s="37" t="s">
        <v>3</v>
      </c>
      <c r="B14" s="33"/>
      <c r="C14" s="5">
        <v>2</v>
      </c>
      <c r="D14" s="4"/>
      <c r="E14" s="13"/>
      <c r="F14" s="23"/>
      <c r="G14" s="29">
        <f t="shared" si="0"/>
        <v>0</v>
      </c>
      <c r="N14" s="18"/>
    </row>
    <row r="15" spans="1:14" ht="17.25" customHeight="1" x14ac:dyDescent="0.25">
      <c r="A15" s="16" t="s">
        <v>39</v>
      </c>
      <c r="C15" s="5">
        <v>2</v>
      </c>
      <c r="D15" s="4"/>
      <c r="E15" s="13"/>
      <c r="F15" s="23"/>
      <c r="G15" s="29">
        <f t="shared" si="0"/>
        <v>0</v>
      </c>
    </row>
    <row r="16" spans="1:14" ht="17.25" customHeight="1" x14ac:dyDescent="0.25">
      <c r="A16" s="38" t="s">
        <v>40</v>
      </c>
      <c r="B16" s="7"/>
      <c r="C16" s="35">
        <v>5</v>
      </c>
      <c r="D16" s="8"/>
      <c r="E16" s="14"/>
      <c r="F16" s="23"/>
      <c r="G16" s="30">
        <f t="shared" si="0"/>
        <v>0</v>
      </c>
    </row>
    <row r="17" spans="1:7" ht="17.25" customHeight="1" x14ac:dyDescent="0.25">
      <c r="A17" s="24"/>
      <c r="C17" s="9"/>
      <c r="D17" s="4"/>
      <c r="E17" s="23"/>
      <c r="F17" s="23"/>
      <c r="G17" s="29"/>
    </row>
    <row r="18" spans="1:7" ht="17.25" customHeight="1" x14ac:dyDescent="0.25">
      <c r="A18" s="39" t="s">
        <v>30</v>
      </c>
      <c r="C18" s="9"/>
      <c r="D18" s="4"/>
      <c r="E18" s="23"/>
      <c r="F18" s="23"/>
      <c r="G18" s="29"/>
    </row>
    <row r="19" spans="1:7" ht="17.25" customHeight="1" x14ac:dyDescent="0.25">
      <c r="A19" s="37" t="s">
        <v>4</v>
      </c>
      <c r="B19" s="9"/>
      <c r="C19" s="5">
        <v>1</v>
      </c>
      <c r="D19" s="4"/>
      <c r="E19" s="13"/>
      <c r="F19" s="23"/>
      <c r="G19" s="29">
        <f>C19*E19</f>
        <v>0</v>
      </c>
    </row>
    <row r="20" spans="1:7" ht="17.25" customHeight="1" x14ac:dyDescent="0.25">
      <c r="A20" s="16" t="s">
        <v>31</v>
      </c>
      <c r="B20" s="9"/>
      <c r="C20" s="5">
        <v>1.5</v>
      </c>
      <c r="D20" s="4"/>
      <c r="E20" s="13"/>
      <c r="F20" s="23"/>
      <c r="G20" s="29">
        <f t="shared" ref="G20:G25" si="1">C20*E20</f>
        <v>0</v>
      </c>
    </row>
    <row r="21" spans="1:7" ht="17.25" customHeight="1" x14ac:dyDescent="0.25">
      <c r="A21" s="16" t="s">
        <v>32</v>
      </c>
      <c r="B21" s="9"/>
      <c r="C21" s="5">
        <v>1.5</v>
      </c>
      <c r="D21" s="4"/>
      <c r="E21" s="13"/>
      <c r="F21" s="23"/>
      <c r="G21" s="29">
        <f t="shared" si="1"/>
        <v>0</v>
      </c>
    </row>
    <row r="22" spans="1:7" ht="17.25" customHeight="1" x14ac:dyDescent="0.25">
      <c r="A22" s="16" t="s">
        <v>35</v>
      </c>
      <c r="B22" s="9"/>
      <c r="C22" s="5">
        <v>1.5</v>
      </c>
      <c r="D22" s="4"/>
      <c r="E22" s="13"/>
      <c r="F22" s="23"/>
      <c r="G22" s="29">
        <f t="shared" si="1"/>
        <v>0</v>
      </c>
    </row>
    <row r="23" spans="1:7" ht="17.25" customHeight="1" x14ac:dyDescent="0.25">
      <c r="A23" s="16" t="s">
        <v>33</v>
      </c>
      <c r="B23" s="9"/>
      <c r="C23" s="5">
        <v>1.5</v>
      </c>
      <c r="D23" s="4"/>
      <c r="E23" s="13"/>
      <c r="F23" s="23"/>
      <c r="G23" s="29">
        <f t="shared" si="1"/>
        <v>0</v>
      </c>
    </row>
    <row r="24" spans="1:7" ht="17.25" customHeight="1" x14ac:dyDescent="0.25">
      <c r="A24" s="16" t="s">
        <v>34</v>
      </c>
      <c r="B24" s="9"/>
      <c r="C24" s="5">
        <v>2</v>
      </c>
      <c r="D24" s="4"/>
      <c r="E24" s="13"/>
      <c r="F24" s="23"/>
      <c r="G24" s="29">
        <f t="shared" si="1"/>
        <v>0</v>
      </c>
    </row>
    <row r="25" spans="1:7" ht="17.25" customHeight="1" x14ac:dyDescent="0.25">
      <c r="A25" s="16" t="s">
        <v>43</v>
      </c>
      <c r="B25" s="9"/>
      <c r="C25" s="5">
        <v>4</v>
      </c>
      <c r="D25" s="4"/>
      <c r="E25" s="13"/>
      <c r="F25" s="23"/>
      <c r="G25" s="29">
        <f t="shared" si="1"/>
        <v>0</v>
      </c>
    </row>
    <row r="26" spans="1:7" ht="17.25" customHeight="1" x14ac:dyDescent="0.25">
      <c r="A26" s="16" t="s">
        <v>6</v>
      </c>
      <c r="B26" s="12"/>
      <c r="C26" s="36">
        <v>2.5</v>
      </c>
      <c r="E26" s="15"/>
      <c r="F26" s="23"/>
      <c r="G26" s="31">
        <f>C26*E26</f>
        <v>0</v>
      </c>
    </row>
    <row r="27" spans="1:7" ht="17.25" customHeight="1" x14ac:dyDescent="0.25">
      <c r="A27" s="38" t="s">
        <v>5</v>
      </c>
      <c r="B27" s="10"/>
      <c r="C27" s="35">
        <v>1</v>
      </c>
      <c r="D27" s="8"/>
      <c r="E27" s="14"/>
      <c r="F27" s="23"/>
      <c r="G27" s="30">
        <f>C27*E27</f>
        <v>0</v>
      </c>
    </row>
    <row r="28" spans="1:7" ht="17.25" customHeight="1" x14ac:dyDescent="0.25">
      <c r="A28" s="24"/>
      <c r="G28" s="11"/>
    </row>
    <row r="29" spans="1:7" ht="17.25" customHeight="1" x14ac:dyDescent="0.25">
      <c r="A29" s="44" t="s">
        <v>9</v>
      </c>
      <c r="G29" s="31">
        <f>SUM(G10:G16,G19:G27)</f>
        <v>0</v>
      </c>
    </row>
    <row r="30" spans="1:7" ht="17.25" customHeight="1" x14ac:dyDescent="0.25">
      <c r="A30" s="24"/>
      <c r="G30" s="11"/>
    </row>
    <row r="31" spans="1:7" ht="17.25" customHeight="1" x14ac:dyDescent="0.25">
      <c r="A31" s="44" t="s">
        <v>10</v>
      </c>
      <c r="G31" s="31">
        <f>SUM(VALUES2!C2:C379)</f>
        <v>0</v>
      </c>
    </row>
    <row r="33" spans="1:7" ht="17.25" customHeight="1" x14ac:dyDescent="0.25">
      <c r="A33" s="44" t="s">
        <v>41</v>
      </c>
      <c r="E33" s="21"/>
      <c r="G33" s="6" t="str">
        <f>IF(G31&lt;21,"3/4 inch",IF(G31&lt;=35,"1 inch", IF(G31&lt;=70,"1.5 inch",IF(G31&lt;=112,"2 inch"))))</f>
        <v>3/4 inch</v>
      </c>
    </row>
    <row r="34" spans="1:7" ht="17.25" customHeight="1" x14ac:dyDescent="0.25">
      <c r="E34" s="21"/>
      <c r="G34" s="21"/>
    </row>
    <row r="35" spans="1:7" ht="17.25" customHeight="1" x14ac:dyDescent="0.25">
      <c r="E35" s="21"/>
      <c r="G35" s="32"/>
    </row>
    <row r="36" spans="1:7" ht="17.25" customHeight="1" x14ac:dyDescent="0.25">
      <c r="A36" s="44" t="s">
        <v>19</v>
      </c>
    </row>
    <row r="37" spans="1:7" ht="33" customHeight="1" x14ac:dyDescent="0.25">
      <c r="A37" s="53" t="s">
        <v>28</v>
      </c>
      <c r="B37" s="53"/>
      <c r="C37" s="53"/>
      <c r="D37" s="53"/>
      <c r="E37" s="53"/>
      <c r="F37" s="53"/>
      <c r="G37" s="53"/>
    </row>
    <row r="38" spans="1:7" ht="33" customHeight="1" x14ac:dyDescent="0.25">
      <c r="A38" s="53" t="s">
        <v>20</v>
      </c>
      <c r="B38" s="53"/>
      <c r="C38" s="53"/>
      <c r="D38" s="53"/>
      <c r="E38" s="53"/>
      <c r="F38" s="53"/>
      <c r="G38" s="53"/>
    </row>
    <row r="39" spans="1:7" ht="37.5" customHeight="1" x14ac:dyDescent="0.25">
      <c r="A39" s="53" t="s">
        <v>38</v>
      </c>
      <c r="B39" s="53"/>
      <c r="C39" s="53"/>
      <c r="D39" s="53"/>
      <c r="E39" s="53"/>
      <c r="F39" s="53"/>
      <c r="G39" s="53"/>
    </row>
    <row r="40" spans="1:7" ht="36.75" customHeight="1" x14ac:dyDescent="0.25">
      <c r="A40" s="53" t="s">
        <v>36</v>
      </c>
      <c r="B40" s="53"/>
      <c r="C40" s="53"/>
      <c r="D40" s="53"/>
      <c r="E40" s="53"/>
      <c r="F40" s="53"/>
      <c r="G40" s="53"/>
    </row>
    <row r="41" spans="1:7" ht="33.75" customHeight="1" x14ac:dyDescent="0.25">
      <c r="A41" s="52" t="s">
        <v>37</v>
      </c>
      <c r="B41" s="52"/>
      <c r="C41" s="52"/>
      <c r="D41" s="52"/>
      <c r="E41" s="52"/>
      <c r="F41" s="52"/>
      <c r="G41" s="52"/>
    </row>
  </sheetData>
  <sheetProtection algorithmName="SHA-512" hashValue="dcaVUR8yD0vTil8mUxR0pVvNBNUkO/6fBvLix+g0aks+BX4cqnlpNYJUcHrTdNGpKpjhM/TKp7Bgqe6d5luVSA==" saltValue="scps4ovA7B6Y0KZvWG1bTw==" spinCount="100000" sheet="1" objects="1" scenarios="1" formatCells="0" formatColumns="0" formatRows="0" selectLockedCells="1"/>
  <dataConsolidate function="var"/>
  <mergeCells count="10">
    <mergeCell ref="A41:G41"/>
    <mergeCell ref="A40:G40"/>
    <mergeCell ref="A39:G39"/>
    <mergeCell ref="A1:G1"/>
    <mergeCell ref="A2:G2"/>
    <mergeCell ref="A37:G37"/>
    <mergeCell ref="A38:G38"/>
    <mergeCell ref="B5:G5"/>
    <mergeCell ref="B3:G3"/>
    <mergeCell ref="B4:G4"/>
  </mergeCells>
  <dataValidations disablePrompts="1" count="1">
    <dataValidation type="list" allowBlank="1" showInputMessage="1" showErrorMessage="1" promptTitle="Bathroom Groups" prompt="Select a Bathroom Group from the drop down list." sqref="A10">
      <formula1>Group</formula1>
    </dataValidation>
  </dataValidations>
  <printOptions horizontalCentered="1"/>
  <pageMargins left="0.45" right="0.45" top="0.5" bottom="0.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379"/>
  <sheetViews>
    <sheetView topLeftCell="A209" workbookViewId="0">
      <selection activeCell="B256" sqref="A256:B256"/>
    </sheetView>
  </sheetViews>
  <sheetFormatPr defaultRowHeight="15" x14ac:dyDescent="0.25"/>
  <cols>
    <col min="1" max="1" width="10.5703125" style="51" bestFit="1" customWidth="1"/>
    <col min="2" max="2" width="9.140625" style="46"/>
    <col min="3" max="7" width="9.140625" style="17"/>
    <col min="8" max="8" width="24.5703125" style="17" bestFit="1" customWidth="1"/>
    <col min="9" max="16384" width="9.140625" style="17"/>
  </cols>
  <sheetData>
    <row r="1" spans="1:11" x14ac:dyDescent="0.25">
      <c r="A1" s="19" t="s">
        <v>11</v>
      </c>
      <c r="B1" s="45" t="s">
        <v>12</v>
      </c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50">
        <v>0</v>
      </c>
      <c r="B2" s="47">
        <v>0</v>
      </c>
      <c r="C2" s="16">
        <f>IF(+'DOMESTIC DEMAND'!$G$29=B2,A2,)</f>
        <v>0</v>
      </c>
      <c r="D2" s="16"/>
      <c r="E2" s="16"/>
      <c r="F2" s="16"/>
      <c r="G2" s="16"/>
      <c r="H2" s="16"/>
      <c r="I2" s="16"/>
      <c r="J2" s="16"/>
      <c r="K2" s="16"/>
    </row>
    <row r="3" spans="1:11" x14ac:dyDescent="0.25">
      <c r="A3" s="19">
        <v>1</v>
      </c>
      <c r="B3" s="45">
        <v>0.5</v>
      </c>
      <c r="C3" s="16">
        <f>IF(+'DOMESTIC DEMAND'!$G$29=B3,A3,)</f>
        <v>0</v>
      </c>
      <c r="D3" s="16"/>
      <c r="E3" s="16"/>
      <c r="F3" s="16"/>
      <c r="G3" s="16"/>
      <c r="H3" s="16" t="s">
        <v>25</v>
      </c>
      <c r="I3" s="16">
        <v>0</v>
      </c>
      <c r="J3" s="16"/>
      <c r="K3" s="16"/>
    </row>
    <row r="4" spans="1:11" x14ac:dyDescent="0.25">
      <c r="A4" s="50">
        <v>2</v>
      </c>
      <c r="B4" s="47">
        <v>1</v>
      </c>
      <c r="C4" s="16">
        <f>IF(+'DOMESTIC DEMAND'!$G$29=B4,A4,)</f>
        <v>0</v>
      </c>
      <c r="D4" s="16"/>
      <c r="E4" s="6"/>
      <c r="F4" s="16"/>
      <c r="G4" s="16"/>
      <c r="H4" s="16" t="s">
        <v>15</v>
      </c>
      <c r="I4" s="5">
        <v>3.5</v>
      </c>
      <c r="J4" s="16"/>
      <c r="K4" s="16"/>
    </row>
    <row r="5" spans="1:11" x14ac:dyDescent="0.25">
      <c r="A5" s="19">
        <f>A4+(1/4)</f>
        <v>2.25</v>
      </c>
      <c r="B5" s="45">
        <v>1.5</v>
      </c>
      <c r="C5" s="16">
        <f>IF(+'DOMESTIC DEMAND'!$G$29=B5,A5,)</f>
        <v>0</v>
      </c>
      <c r="D5" s="16"/>
      <c r="E5" s="6"/>
      <c r="F5" s="16"/>
      <c r="G5" s="16"/>
      <c r="H5" s="16" t="s">
        <v>13</v>
      </c>
      <c r="I5" s="5">
        <v>5</v>
      </c>
      <c r="J5" s="16"/>
      <c r="K5" s="16"/>
    </row>
    <row r="6" spans="1:11" x14ac:dyDescent="0.25">
      <c r="A6" s="19">
        <f>A5+(1/4)</f>
        <v>2.5</v>
      </c>
      <c r="B6" s="45">
        <v>2</v>
      </c>
      <c r="C6" s="16">
        <f>IF(+'DOMESTIC DEMAND'!$G$29=B6,A6,)</f>
        <v>0</v>
      </c>
      <c r="D6" s="16"/>
      <c r="E6" s="6"/>
      <c r="F6" s="16"/>
      <c r="G6" s="16"/>
      <c r="H6" s="18" t="s">
        <v>17</v>
      </c>
      <c r="I6" s="5">
        <v>6</v>
      </c>
      <c r="J6" s="16"/>
      <c r="K6" s="16"/>
    </row>
    <row r="7" spans="1:11" x14ac:dyDescent="0.25">
      <c r="A7" s="19">
        <f>A6+(1/4)</f>
        <v>2.75</v>
      </c>
      <c r="B7" s="45">
        <v>2.5</v>
      </c>
      <c r="C7" s="16">
        <f>IF(+'DOMESTIC DEMAND'!$G$29=B7,A7,)</f>
        <v>0</v>
      </c>
      <c r="D7" s="16"/>
      <c r="E7" s="6"/>
      <c r="F7" s="16"/>
      <c r="G7" s="16"/>
      <c r="H7" s="18" t="s">
        <v>18</v>
      </c>
      <c r="I7" s="5">
        <v>7</v>
      </c>
      <c r="J7" s="16"/>
      <c r="K7" s="16"/>
    </row>
    <row r="8" spans="1:11" x14ac:dyDescent="0.25">
      <c r="A8" s="50">
        <v>3</v>
      </c>
      <c r="B8" s="47">
        <v>3</v>
      </c>
      <c r="C8" s="16">
        <f>IF(+'DOMESTIC DEMAND'!$G$29=B8,A8,)</f>
        <v>0</v>
      </c>
      <c r="D8" s="16"/>
      <c r="E8" s="6"/>
      <c r="F8" s="16"/>
      <c r="G8" s="16"/>
      <c r="H8" s="18" t="s">
        <v>16</v>
      </c>
      <c r="I8" s="5">
        <v>8</v>
      </c>
      <c r="J8" s="16"/>
      <c r="K8" s="16"/>
    </row>
    <row r="9" spans="1:11" x14ac:dyDescent="0.25">
      <c r="A9" s="19">
        <f>A8+(1/2)</f>
        <v>3.5</v>
      </c>
      <c r="B9" s="45">
        <v>3.5</v>
      </c>
      <c r="C9" s="16">
        <f>IF(+'DOMESTIC DEMAND'!$G$29=B9,A9,)</f>
        <v>0</v>
      </c>
      <c r="D9" s="16"/>
      <c r="E9" s="6"/>
      <c r="F9" s="16"/>
      <c r="G9" s="16"/>
      <c r="H9" s="16" t="s">
        <v>14</v>
      </c>
      <c r="I9" s="5">
        <v>9</v>
      </c>
      <c r="J9" s="16"/>
      <c r="K9" s="16"/>
    </row>
    <row r="10" spans="1:11" x14ac:dyDescent="0.25">
      <c r="A10" s="50">
        <v>4</v>
      </c>
      <c r="B10" s="47">
        <v>4</v>
      </c>
      <c r="C10" s="16">
        <f>IF(+'DOMESTIC DEMAND'!$G$29=B10,A10,)</f>
        <v>0</v>
      </c>
      <c r="D10" s="16"/>
      <c r="E10" s="6"/>
      <c r="F10" s="16"/>
      <c r="G10" s="16"/>
      <c r="H10" s="16"/>
      <c r="I10" s="16"/>
      <c r="J10" s="16"/>
      <c r="K10" s="16"/>
    </row>
    <row r="11" spans="1:11" x14ac:dyDescent="0.25">
      <c r="A11" s="19">
        <f>A10+(1/4)</f>
        <v>4.25</v>
      </c>
      <c r="B11" s="45">
        <v>4.5</v>
      </c>
      <c r="C11" s="16">
        <f>IF(+'DOMESTIC DEMAND'!$G$29=B11,A11,)</f>
        <v>0</v>
      </c>
      <c r="D11" s="16"/>
      <c r="E11" s="6"/>
      <c r="F11" s="16"/>
      <c r="G11" s="16"/>
      <c r="H11" s="16"/>
      <c r="I11" s="16"/>
      <c r="J11" s="16"/>
      <c r="K11" s="16"/>
    </row>
    <row r="12" spans="1:11" x14ac:dyDescent="0.25">
      <c r="A12" s="19">
        <f>A11+(1/4)</f>
        <v>4.5</v>
      </c>
      <c r="B12" s="45">
        <v>5</v>
      </c>
      <c r="C12" s="16">
        <f>IF(+'DOMESTIC DEMAND'!$G$29=B12,A12,)</f>
        <v>0</v>
      </c>
      <c r="D12" s="16"/>
      <c r="E12" s="6"/>
      <c r="F12" s="16"/>
      <c r="G12" s="16"/>
      <c r="H12" s="16"/>
      <c r="I12" s="16"/>
      <c r="J12" s="16"/>
      <c r="K12" s="16"/>
    </row>
    <row r="13" spans="1:11" x14ac:dyDescent="0.25">
      <c r="A13" s="19">
        <f>A12+(1/4)</f>
        <v>4.75</v>
      </c>
      <c r="B13" s="45">
        <v>5.5</v>
      </c>
      <c r="C13" s="16">
        <f>IF(+'DOMESTIC DEMAND'!$G$29=B13,A13,)</f>
        <v>0</v>
      </c>
      <c r="D13" s="16"/>
      <c r="E13" s="6"/>
      <c r="F13" s="16"/>
      <c r="G13" s="16"/>
      <c r="H13" s="16"/>
      <c r="I13" s="16"/>
      <c r="J13" s="16"/>
      <c r="K13" s="16"/>
    </row>
    <row r="14" spans="1:11" x14ac:dyDescent="0.25">
      <c r="A14" s="50">
        <v>5</v>
      </c>
      <c r="B14" s="47">
        <v>6</v>
      </c>
      <c r="C14" s="16">
        <f>IF(+'DOMESTIC DEMAND'!$G$29=B14,A14,)</f>
        <v>0</v>
      </c>
      <c r="D14" s="16"/>
      <c r="E14" s="6"/>
      <c r="F14" s="16"/>
      <c r="G14" s="16"/>
      <c r="H14" s="16"/>
      <c r="I14" s="16"/>
      <c r="J14" s="16"/>
      <c r="K14" s="16"/>
    </row>
    <row r="15" spans="1:11" x14ac:dyDescent="0.25">
      <c r="A15" s="19">
        <f>A14+(1/2)</f>
        <v>5.5</v>
      </c>
      <c r="B15" s="45">
        <v>6.5</v>
      </c>
      <c r="C15" s="16">
        <f>IF(+'DOMESTIC DEMAND'!$G$29=B15,A15,)</f>
        <v>0</v>
      </c>
      <c r="D15" s="16"/>
      <c r="E15" s="6"/>
      <c r="F15" s="16"/>
      <c r="G15" s="16"/>
      <c r="H15" s="16"/>
      <c r="I15" s="16"/>
      <c r="J15" s="16"/>
      <c r="K15" s="16"/>
    </row>
    <row r="16" spans="1:11" x14ac:dyDescent="0.25">
      <c r="A16" s="50">
        <v>6</v>
      </c>
      <c r="B16" s="47">
        <v>7</v>
      </c>
      <c r="C16" s="16">
        <f>IF(+'DOMESTIC DEMAND'!$G$29=B16,A16,)</f>
        <v>0</v>
      </c>
      <c r="D16" s="16"/>
      <c r="E16" s="6"/>
      <c r="F16" s="16"/>
      <c r="G16" s="16"/>
      <c r="H16" s="16"/>
      <c r="I16" s="16"/>
      <c r="J16" s="16"/>
      <c r="K16" s="16"/>
    </row>
    <row r="17" spans="1:11" x14ac:dyDescent="0.25">
      <c r="A17" s="19">
        <f>A16+(1/2)</f>
        <v>6.5</v>
      </c>
      <c r="B17" s="45">
        <v>7.5</v>
      </c>
      <c r="C17" s="16">
        <f>IF(+'DOMESTIC DEMAND'!$G$29=B17,A17,)</f>
        <v>0</v>
      </c>
      <c r="D17" s="16"/>
      <c r="E17" s="45"/>
      <c r="F17" s="16"/>
      <c r="G17" s="16"/>
      <c r="H17" s="16"/>
      <c r="I17" s="16"/>
      <c r="J17" s="16"/>
      <c r="K17" s="16"/>
    </row>
    <row r="18" spans="1:11" x14ac:dyDescent="0.25">
      <c r="A18" s="50">
        <v>7</v>
      </c>
      <c r="B18" s="47">
        <v>8</v>
      </c>
      <c r="C18" s="16">
        <f>IF(+'DOMESTIC DEMAND'!$G$29=B18,A18,)</f>
        <v>0</v>
      </c>
      <c r="D18" s="16"/>
      <c r="E18" s="6"/>
      <c r="F18" s="16"/>
      <c r="G18" s="16"/>
      <c r="H18" s="16"/>
      <c r="I18" s="16"/>
      <c r="J18" s="16"/>
      <c r="K18" s="16"/>
    </row>
    <row r="19" spans="1:11" x14ac:dyDescent="0.25">
      <c r="A19" s="19">
        <f>A18+(1/4)</f>
        <v>7.25</v>
      </c>
      <c r="B19" s="45">
        <v>8.5</v>
      </c>
      <c r="C19" s="16">
        <f>IF(+'DOMESTIC DEMAND'!$G$29=B19,A19,)</f>
        <v>0</v>
      </c>
      <c r="D19" s="16"/>
      <c r="E19" s="6"/>
      <c r="F19" s="16"/>
      <c r="G19" s="16"/>
      <c r="H19" s="16"/>
      <c r="I19" s="16"/>
      <c r="J19" s="16"/>
      <c r="K19" s="16"/>
    </row>
    <row r="20" spans="1:11" x14ac:dyDescent="0.25">
      <c r="A20" s="19">
        <f>A19+(1/4)</f>
        <v>7.5</v>
      </c>
      <c r="B20" s="45">
        <v>9</v>
      </c>
      <c r="C20" s="16">
        <f>IF(+'DOMESTIC DEMAND'!$G$29=B20,A20,)</f>
        <v>0</v>
      </c>
      <c r="D20" s="16"/>
      <c r="E20" s="6"/>
      <c r="F20" s="16"/>
      <c r="G20" s="16"/>
      <c r="H20" s="16"/>
      <c r="I20" s="16"/>
      <c r="J20" s="16"/>
      <c r="K20" s="16"/>
    </row>
    <row r="21" spans="1:11" x14ac:dyDescent="0.25">
      <c r="A21" s="19">
        <f>A20+(1/4)</f>
        <v>7.75</v>
      </c>
      <c r="B21" s="45">
        <v>9.5</v>
      </c>
      <c r="C21" s="16">
        <f>IF(+'DOMESTIC DEMAND'!$G$29=B21,A21,)</f>
        <v>0</v>
      </c>
      <c r="D21" s="16"/>
      <c r="E21" s="6"/>
      <c r="F21" s="16"/>
      <c r="G21" s="16"/>
      <c r="H21" s="16"/>
      <c r="I21" s="16"/>
      <c r="J21" s="16"/>
      <c r="K21" s="16"/>
    </row>
    <row r="22" spans="1:11" x14ac:dyDescent="0.25">
      <c r="A22" s="50">
        <v>8</v>
      </c>
      <c r="B22" s="47">
        <v>10</v>
      </c>
      <c r="C22" s="16">
        <f>IF(+'DOMESTIC DEMAND'!$G$29=B22,A22,)</f>
        <v>0</v>
      </c>
      <c r="D22" s="16"/>
      <c r="E22" s="6"/>
      <c r="F22" s="16"/>
      <c r="G22" s="16"/>
      <c r="H22" s="16"/>
      <c r="I22" s="16"/>
      <c r="J22" s="16"/>
      <c r="K22" s="16"/>
    </row>
    <row r="23" spans="1:11" x14ac:dyDescent="0.25">
      <c r="A23" s="19">
        <f>A22+(1/4)</f>
        <v>8.25</v>
      </c>
      <c r="B23" s="45">
        <v>10.5</v>
      </c>
      <c r="C23" s="16">
        <f>IF(+'DOMESTIC DEMAND'!$G$29=B23,A23,)</f>
        <v>0</v>
      </c>
      <c r="D23" s="16"/>
      <c r="E23" s="6"/>
      <c r="F23" s="16"/>
      <c r="G23" s="16"/>
      <c r="H23" s="16"/>
      <c r="I23" s="16"/>
      <c r="J23" s="16"/>
      <c r="K23" s="16"/>
    </row>
    <row r="24" spans="1:11" x14ac:dyDescent="0.25">
      <c r="A24" s="19">
        <f>A23+(1/4)</f>
        <v>8.5</v>
      </c>
      <c r="B24" s="45">
        <v>11</v>
      </c>
      <c r="C24" s="16">
        <f>IF(+'DOMESTIC DEMAND'!$G$29=B24,A24,)</f>
        <v>0</v>
      </c>
      <c r="D24" s="16"/>
      <c r="E24" s="6"/>
      <c r="F24" s="16"/>
      <c r="G24" s="16"/>
      <c r="H24" s="16"/>
      <c r="I24" s="16"/>
      <c r="J24" s="16"/>
      <c r="K24" s="16"/>
    </row>
    <row r="25" spans="1:11" x14ac:dyDescent="0.25">
      <c r="A25" s="19">
        <f>A24+(1/4)</f>
        <v>8.75</v>
      </c>
      <c r="B25" s="45">
        <v>11.5</v>
      </c>
      <c r="C25" s="16">
        <f>IF(+'DOMESTIC DEMAND'!$G$29=B25,A25,)</f>
        <v>0</v>
      </c>
      <c r="D25" s="16"/>
      <c r="E25" s="6"/>
      <c r="F25" s="16"/>
      <c r="G25" s="16"/>
      <c r="H25" s="16"/>
      <c r="I25" s="16"/>
      <c r="J25" s="16"/>
      <c r="K25" s="16"/>
    </row>
    <row r="26" spans="1:11" x14ac:dyDescent="0.25">
      <c r="A26" s="50">
        <v>9</v>
      </c>
      <c r="B26" s="47">
        <v>12</v>
      </c>
      <c r="C26" s="16">
        <f>IF(+'DOMESTIC DEMAND'!$G$29=B26,A26,)</f>
        <v>0</v>
      </c>
      <c r="D26" s="16"/>
      <c r="E26" s="6"/>
      <c r="F26" s="16"/>
      <c r="G26" s="16"/>
      <c r="H26" s="16"/>
      <c r="I26" s="16"/>
      <c r="J26" s="16"/>
      <c r="K26" s="16"/>
    </row>
    <row r="27" spans="1:11" x14ac:dyDescent="0.25">
      <c r="A27" s="19">
        <f>A26+(1/2)</f>
        <v>9.5</v>
      </c>
      <c r="B27" s="45">
        <v>12.5</v>
      </c>
      <c r="C27" s="16">
        <f>IF(+'DOMESTIC DEMAND'!$G$29=B27,A27,)</f>
        <v>0</v>
      </c>
      <c r="D27" s="16"/>
      <c r="E27" s="6"/>
      <c r="F27" s="16"/>
      <c r="G27" s="16"/>
      <c r="H27" s="16"/>
      <c r="I27" s="16"/>
      <c r="J27" s="16"/>
      <c r="K27" s="16"/>
    </row>
    <row r="28" spans="1:11" x14ac:dyDescent="0.25">
      <c r="A28" s="50">
        <v>10</v>
      </c>
      <c r="B28" s="47">
        <v>13</v>
      </c>
      <c r="C28" s="16">
        <f>IF(+'DOMESTIC DEMAND'!$G$29=B28,A28,)</f>
        <v>0</v>
      </c>
      <c r="D28" s="16"/>
      <c r="E28" s="6"/>
      <c r="F28" s="16"/>
      <c r="G28" s="16"/>
      <c r="H28" s="16"/>
      <c r="I28" s="16"/>
      <c r="J28" s="16"/>
      <c r="K28" s="16"/>
    </row>
    <row r="29" spans="1:11" x14ac:dyDescent="0.25">
      <c r="A29" s="19">
        <f>A28+(1/4)</f>
        <v>10.25</v>
      </c>
      <c r="B29" s="45">
        <v>13.5</v>
      </c>
      <c r="C29" s="16">
        <f>IF(+'DOMESTIC DEMAND'!$G$29=B29,A29,)</f>
        <v>0</v>
      </c>
      <c r="D29" s="16"/>
      <c r="E29" s="6"/>
      <c r="F29" s="16"/>
      <c r="G29" s="16"/>
      <c r="H29" s="16"/>
      <c r="I29" s="16"/>
      <c r="J29" s="16"/>
      <c r="K29" s="16"/>
    </row>
    <row r="30" spans="1:11" x14ac:dyDescent="0.25">
      <c r="A30" s="19">
        <f>A29+(1/4)</f>
        <v>10.5</v>
      </c>
      <c r="B30" s="45">
        <v>14</v>
      </c>
      <c r="C30" s="16">
        <f>IF(+'DOMESTIC DEMAND'!$G$29=B30,A30,)</f>
        <v>0</v>
      </c>
      <c r="D30" s="16"/>
      <c r="E30" s="6"/>
      <c r="F30" s="16"/>
      <c r="G30" s="16"/>
      <c r="H30" s="16"/>
      <c r="I30" s="16"/>
      <c r="J30" s="16"/>
      <c r="K30" s="16"/>
    </row>
    <row r="31" spans="1:11" x14ac:dyDescent="0.25">
      <c r="A31" s="19">
        <f>A30+(1/4)</f>
        <v>10.75</v>
      </c>
      <c r="B31" s="45">
        <v>14.5</v>
      </c>
      <c r="C31" s="16">
        <f>IF(+'DOMESTIC DEMAND'!$G$29=B31,A31,)</f>
        <v>0</v>
      </c>
      <c r="D31" s="16"/>
      <c r="E31" s="45"/>
      <c r="F31" s="16"/>
      <c r="G31" s="16"/>
      <c r="H31" s="16"/>
      <c r="I31" s="16"/>
      <c r="J31" s="16"/>
      <c r="K31" s="16"/>
    </row>
    <row r="32" spans="1:11" x14ac:dyDescent="0.25">
      <c r="A32" s="50">
        <v>11</v>
      </c>
      <c r="B32" s="47">
        <v>15</v>
      </c>
      <c r="C32" s="16">
        <f>IF(+'DOMESTIC DEMAND'!$G$29=B32,A32,)</f>
        <v>0</v>
      </c>
      <c r="D32" s="16"/>
      <c r="E32" s="45"/>
      <c r="F32" s="16"/>
      <c r="G32" s="16"/>
      <c r="H32" s="16"/>
      <c r="I32" s="16"/>
      <c r="J32" s="16"/>
      <c r="K32" s="16"/>
    </row>
    <row r="33" spans="1:11" x14ac:dyDescent="0.25">
      <c r="A33" s="19">
        <f>A32+(1/2)</f>
        <v>11.5</v>
      </c>
      <c r="B33" s="45">
        <v>15.5</v>
      </c>
      <c r="C33" s="16">
        <f>IF(+'DOMESTIC DEMAND'!$G$29=B33,A33,)</f>
        <v>0</v>
      </c>
      <c r="D33" s="16"/>
      <c r="E33" s="45"/>
      <c r="F33" s="16"/>
      <c r="G33" s="16"/>
      <c r="H33" s="16"/>
      <c r="I33" s="16"/>
      <c r="J33" s="16"/>
      <c r="K33" s="16"/>
    </row>
    <row r="34" spans="1:11" x14ac:dyDescent="0.25">
      <c r="A34" s="50">
        <v>12</v>
      </c>
      <c r="B34" s="47">
        <v>16</v>
      </c>
      <c r="C34" s="16">
        <f>IF(+'DOMESTIC DEMAND'!$G$29=B34,A34,)</f>
        <v>0</v>
      </c>
      <c r="D34" s="16"/>
      <c r="E34" s="45"/>
      <c r="F34" s="16"/>
      <c r="G34" s="16"/>
      <c r="H34" s="16"/>
      <c r="I34" s="16"/>
      <c r="J34" s="16"/>
      <c r="K34" s="16"/>
    </row>
    <row r="35" spans="1:11" x14ac:dyDescent="0.25">
      <c r="A35" s="19">
        <f>A34+(1/4)</f>
        <v>12.25</v>
      </c>
      <c r="B35" s="45">
        <v>16.5</v>
      </c>
      <c r="C35" s="16">
        <f>IF(+'DOMESTIC DEMAND'!$G$29=B35,A35,)</f>
        <v>0</v>
      </c>
      <c r="D35" s="16"/>
      <c r="E35" s="45"/>
      <c r="F35" s="16"/>
      <c r="G35" s="16"/>
      <c r="H35" s="16"/>
      <c r="I35" s="16"/>
      <c r="J35" s="16"/>
      <c r="K35" s="16"/>
    </row>
    <row r="36" spans="1:11" x14ac:dyDescent="0.25">
      <c r="A36" s="19">
        <f>A35+(1/4)</f>
        <v>12.5</v>
      </c>
      <c r="B36" s="45">
        <v>17</v>
      </c>
      <c r="C36" s="16">
        <f>IF(+'DOMESTIC DEMAND'!$G$29=B36,A36,)</f>
        <v>0</v>
      </c>
      <c r="D36" s="16"/>
      <c r="E36" s="16"/>
      <c r="F36" s="16"/>
      <c r="G36" s="16"/>
      <c r="H36" s="16"/>
      <c r="I36" s="16"/>
      <c r="J36" s="16"/>
      <c r="K36" s="16"/>
    </row>
    <row r="37" spans="1:11" x14ac:dyDescent="0.25">
      <c r="A37" s="19">
        <f>A36+(1/4)</f>
        <v>12.75</v>
      </c>
      <c r="B37" s="45">
        <v>17.5</v>
      </c>
      <c r="C37" s="16">
        <f>IF(+'DOMESTIC DEMAND'!$G$29=B37,A37,)</f>
        <v>0</v>
      </c>
      <c r="D37" s="16"/>
      <c r="E37" s="16"/>
      <c r="F37" s="16"/>
      <c r="G37" s="16"/>
      <c r="H37" s="16"/>
      <c r="I37" s="16"/>
      <c r="J37" s="16"/>
      <c r="K37" s="16"/>
    </row>
    <row r="38" spans="1:11" x14ac:dyDescent="0.25">
      <c r="A38" s="50">
        <v>13</v>
      </c>
      <c r="B38" s="47">
        <v>18</v>
      </c>
      <c r="C38" s="16">
        <f>IF(+'DOMESTIC DEMAND'!$G$29=B38,A38,)</f>
        <v>0</v>
      </c>
      <c r="D38" s="16"/>
      <c r="E38" s="16"/>
      <c r="F38" s="16"/>
      <c r="G38" s="16"/>
      <c r="H38" s="16"/>
      <c r="I38" s="16"/>
      <c r="J38" s="16"/>
      <c r="K38" s="16"/>
    </row>
    <row r="39" spans="1:11" x14ac:dyDescent="0.25">
      <c r="A39" s="19">
        <f>A38+(1/4)</f>
        <v>13.25</v>
      </c>
      <c r="B39" s="45">
        <v>18.5</v>
      </c>
      <c r="C39" s="16">
        <f>IF(+'DOMESTIC DEMAND'!$G$29=B39,A39,)</f>
        <v>0</v>
      </c>
      <c r="D39" s="16"/>
      <c r="E39" s="16"/>
      <c r="F39" s="16"/>
      <c r="G39" s="16"/>
      <c r="H39" s="16"/>
      <c r="I39" s="16"/>
      <c r="J39" s="16"/>
      <c r="K39" s="16"/>
    </row>
    <row r="40" spans="1:11" x14ac:dyDescent="0.25">
      <c r="A40" s="19">
        <f>A39+(1/4)</f>
        <v>13.5</v>
      </c>
      <c r="B40" s="45">
        <v>19</v>
      </c>
      <c r="C40" s="16">
        <f>IF(+'DOMESTIC DEMAND'!$G$29=B40,A40,)</f>
        <v>0</v>
      </c>
      <c r="D40" s="16"/>
      <c r="E40" s="16"/>
      <c r="F40" s="16"/>
      <c r="G40" s="16"/>
      <c r="H40" s="16"/>
      <c r="I40" s="16"/>
      <c r="J40" s="16"/>
      <c r="K40" s="16"/>
    </row>
    <row r="41" spans="1:11" x14ac:dyDescent="0.25">
      <c r="A41" s="19">
        <f>A40+(1/4)</f>
        <v>13.75</v>
      </c>
      <c r="B41" s="45">
        <v>19.5</v>
      </c>
      <c r="C41" s="16">
        <f>IF(+'DOMESTIC DEMAND'!$G$29=B41,A41,)</f>
        <v>0</v>
      </c>
      <c r="D41" s="16"/>
      <c r="E41" s="16"/>
      <c r="F41" s="16"/>
      <c r="G41" s="16"/>
      <c r="H41" s="16"/>
      <c r="I41" s="16"/>
      <c r="J41" s="16"/>
      <c r="K41" s="16"/>
    </row>
    <row r="42" spans="1:11" x14ac:dyDescent="0.25">
      <c r="A42" s="50">
        <v>14</v>
      </c>
      <c r="B42" s="47">
        <v>20</v>
      </c>
      <c r="C42" s="16">
        <f>IF(+'DOMESTIC DEMAND'!$G$29=B42,A42,)</f>
        <v>0</v>
      </c>
      <c r="D42" s="16"/>
      <c r="E42" s="16"/>
      <c r="F42" s="16"/>
      <c r="G42" s="16"/>
      <c r="H42" s="16"/>
      <c r="I42" s="16"/>
      <c r="J42" s="16"/>
      <c r="K42" s="16"/>
    </row>
    <row r="43" spans="1:11" x14ac:dyDescent="0.25">
      <c r="A43" s="19">
        <f>A42+(1/2)</f>
        <v>14.5</v>
      </c>
      <c r="B43" s="45">
        <v>20.5</v>
      </c>
      <c r="C43" s="16">
        <f>IF(+'DOMESTIC DEMAND'!$G$29=B43,A43,)</f>
        <v>0</v>
      </c>
      <c r="D43" s="16"/>
      <c r="E43" s="16"/>
      <c r="F43" s="16"/>
      <c r="G43" s="16"/>
      <c r="H43" s="16"/>
      <c r="I43" s="16"/>
      <c r="J43" s="16"/>
      <c r="K43" s="16"/>
    </row>
    <row r="44" spans="1:11" x14ac:dyDescent="0.25">
      <c r="A44" s="50">
        <v>15</v>
      </c>
      <c r="B44" s="47">
        <v>21</v>
      </c>
      <c r="C44" s="16">
        <f>IF(+'DOMESTIC DEMAND'!$G$29=B44,A44,)</f>
        <v>0</v>
      </c>
      <c r="D44" s="16"/>
      <c r="E44" s="16"/>
      <c r="F44" s="16"/>
      <c r="G44" s="16"/>
      <c r="H44" s="16"/>
      <c r="I44" s="16"/>
      <c r="J44" s="16"/>
      <c r="K44" s="16"/>
    </row>
    <row r="45" spans="1:11" x14ac:dyDescent="0.25">
      <c r="A45" s="19">
        <f>A44+(1/4)</f>
        <v>15.25</v>
      </c>
      <c r="B45" s="45">
        <v>21.5</v>
      </c>
      <c r="C45" s="16">
        <f>IF(+'DOMESTIC DEMAND'!$G$29=B45,A45,)</f>
        <v>0</v>
      </c>
      <c r="D45" s="16"/>
      <c r="E45" s="16"/>
      <c r="F45" s="16"/>
      <c r="G45" s="16"/>
      <c r="H45" s="16"/>
      <c r="I45" s="16"/>
      <c r="J45" s="16"/>
      <c r="K45" s="16"/>
    </row>
    <row r="46" spans="1:11" x14ac:dyDescent="0.25">
      <c r="A46" s="19">
        <f>A45+(1/4)</f>
        <v>15.5</v>
      </c>
      <c r="B46" s="45">
        <v>22</v>
      </c>
      <c r="C46" s="16">
        <f>IF(+'DOMESTIC DEMAND'!$G$29=B46,A46,)</f>
        <v>0</v>
      </c>
      <c r="D46" s="16"/>
      <c r="E46" s="16"/>
      <c r="F46" s="16"/>
      <c r="G46" s="16"/>
      <c r="H46" s="16"/>
      <c r="I46" s="16"/>
      <c r="J46" s="16"/>
      <c r="K46" s="16"/>
    </row>
    <row r="47" spans="1:11" x14ac:dyDescent="0.25">
      <c r="A47" s="19">
        <f>A46+(1/4)</f>
        <v>15.75</v>
      </c>
      <c r="B47" s="45">
        <v>22.5</v>
      </c>
      <c r="C47" s="16">
        <f>IF(+'DOMESTIC DEMAND'!$G$29=B47,A47,)</f>
        <v>0</v>
      </c>
      <c r="D47" s="16"/>
      <c r="E47" s="16"/>
      <c r="F47" s="16"/>
      <c r="G47" s="16"/>
      <c r="H47" s="16"/>
      <c r="I47" s="16"/>
      <c r="J47" s="16"/>
      <c r="K47" s="16"/>
    </row>
    <row r="48" spans="1:11" x14ac:dyDescent="0.25">
      <c r="A48" s="50">
        <v>16</v>
      </c>
      <c r="B48" s="47">
        <v>23</v>
      </c>
      <c r="C48" s="16">
        <f>IF(+'DOMESTIC DEMAND'!$G$29=B48,A48,)</f>
        <v>0</v>
      </c>
      <c r="D48" s="16"/>
      <c r="E48" s="16"/>
      <c r="F48" s="16"/>
      <c r="G48" s="16"/>
      <c r="H48" s="16"/>
      <c r="I48" s="16"/>
      <c r="J48" s="16"/>
      <c r="K48" s="16"/>
    </row>
    <row r="49" spans="1:11" x14ac:dyDescent="0.25">
      <c r="A49" s="19">
        <f>A48+(1/2)</f>
        <v>16.5</v>
      </c>
      <c r="B49" s="45">
        <v>23.5</v>
      </c>
      <c r="C49" s="16">
        <f>IF(+'DOMESTIC DEMAND'!$G$29=B49,A49,)</f>
        <v>0</v>
      </c>
      <c r="D49" s="16"/>
      <c r="E49" s="16"/>
      <c r="F49" s="16"/>
      <c r="G49" s="16"/>
      <c r="H49" s="16"/>
      <c r="I49" s="16"/>
      <c r="J49" s="16"/>
      <c r="K49" s="16"/>
    </row>
    <row r="50" spans="1:11" x14ac:dyDescent="0.25">
      <c r="A50" s="50">
        <v>17</v>
      </c>
      <c r="B50" s="47">
        <v>24</v>
      </c>
      <c r="C50" s="16">
        <f>IF(+'DOMESTIC DEMAND'!$G$29=B50,A50,)</f>
        <v>0</v>
      </c>
      <c r="D50" s="16"/>
      <c r="E50" s="16"/>
      <c r="F50" s="16"/>
      <c r="G50" s="16"/>
      <c r="H50" s="16"/>
      <c r="I50" s="16"/>
      <c r="J50" s="16"/>
      <c r="K50" s="16"/>
    </row>
    <row r="51" spans="1:11" x14ac:dyDescent="0.25">
      <c r="A51" s="19">
        <f>A50+(1/4)</f>
        <v>17.25</v>
      </c>
      <c r="B51" s="45">
        <v>24.5</v>
      </c>
      <c r="C51" s="16">
        <f>IF(+'DOMESTIC DEMAND'!$G$29=B51,A51,)</f>
        <v>0</v>
      </c>
      <c r="D51" s="16"/>
      <c r="E51" s="16"/>
      <c r="F51" s="16"/>
      <c r="G51" s="16"/>
      <c r="H51" s="16"/>
      <c r="I51" s="16"/>
      <c r="J51" s="16"/>
      <c r="K51" s="16"/>
    </row>
    <row r="52" spans="1:11" x14ac:dyDescent="0.25">
      <c r="A52" s="19">
        <f>A51+(1/4)</f>
        <v>17.5</v>
      </c>
      <c r="B52" s="45">
        <v>25</v>
      </c>
      <c r="C52" s="16">
        <f>IF(+'DOMESTIC DEMAND'!$G$29=B52,A52,)</f>
        <v>0</v>
      </c>
      <c r="D52" s="16"/>
      <c r="E52" s="16"/>
      <c r="F52" s="16"/>
      <c r="G52" s="16"/>
      <c r="H52" s="16"/>
      <c r="I52" s="16"/>
      <c r="J52" s="16"/>
      <c r="K52" s="16"/>
    </row>
    <row r="53" spans="1:11" x14ac:dyDescent="0.25">
      <c r="A53" s="19">
        <f>A52+(1/4)</f>
        <v>17.75</v>
      </c>
      <c r="B53" s="45">
        <v>25.5</v>
      </c>
      <c r="C53" s="16">
        <f>IF(+'DOMESTIC DEMAND'!$G$29=B53,A53,)</f>
        <v>0</v>
      </c>
      <c r="D53" s="16"/>
      <c r="E53" s="16"/>
      <c r="F53" s="16"/>
      <c r="G53" s="16"/>
      <c r="H53" s="16"/>
      <c r="I53" s="16"/>
      <c r="J53" s="16"/>
      <c r="K53" s="16"/>
    </row>
    <row r="54" spans="1:11" x14ac:dyDescent="0.25">
      <c r="A54" s="50">
        <v>18</v>
      </c>
      <c r="B54" s="47">
        <v>26</v>
      </c>
      <c r="C54" s="16">
        <f>IF(+'DOMESTIC DEMAND'!$G$29=B54,A54,)</f>
        <v>0</v>
      </c>
      <c r="D54" s="16"/>
      <c r="E54" s="16"/>
      <c r="F54" s="16"/>
      <c r="G54" s="16"/>
      <c r="H54" s="16"/>
      <c r="I54" s="16"/>
      <c r="J54" s="16"/>
      <c r="K54" s="16"/>
    </row>
    <row r="55" spans="1:11" x14ac:dyDescent="0.25">
      <c r="A55" s="19">
        <f>A54+(1/4)</f>
        <v>18.25</v>
      </c>
      <c r="B55" s="45">
        <v>26.5</v>
      </c>
      <c r="C55" s="16">
        <f>IF(+'DOMESTIC DEMAND'!$G$29=B55,A55,)</f>
        <v>0</v>
      </c>
      <c r="D55" s="16"/>
      <c r="E55" s="16"/>
      <c r="F55" s="16"/>
      <c r="G55" s="16"/>
      <c r="H55" s="16"/>
      <c r="I55" s="16"/>
      <c r="J55" s="16"/>
      <c r="K55" s="16"/>
    </row>
    <row r="56" spans="1:11" x14ac:dyDescent="0.25">
      <c r="A56" s="19">
        <f>A55+(1/4)</f>
        <v>18.5</v>
      </c>
      <c r="B56" s="45">
        <v>27</v>
      </c>
      <c r="C56" s="16">
        <f>IF(+'DOMESTIC DEMAND'!$G$29=B56,A56,)</f>
        <v>0</v>
      </c>
      <c r="D56" s="16"/>
      <c r="E56" s="16"/>
      <c r="F56" s="16"/>
      <c r="G56" s="16"/>
      <c r="H56" s="16"/>
      <c r="I56" s="16"/>
      <c r="J56" s="16"/>
      <c r="K56" s="16"/>
    </row>
    <row r="57" spans="1:11" x14ac:dyDescent="0.25">
      <c r="A57" s="19">
        <f>A56+(1/4)</f>
        <v>18.75</v>
      </c>
      <c r="B57" s="45">
        <v>27.5</v>
      </c>
      <c r="C57" s="16">
        <f>IF(+'DOMESTIC DEMAND'!$G$29=B57,A57,)</f>
        <v>0</v>
      </c>
      <c r="D57" s="16"/>
      <c r="E57" s="16"/>
      <c r="F57" s="16"/>
      <c r="G57" s="16"/>
      <c r="H57" s="16"/>
      <c r="I57" s="16"/>
      <c r="J57" s="16"/>
      <c r="K57" s="16"/>
    </row>
    <row r="58" spans="1:11" x14ac:dyDescent="0.25">
      <c r="A58" s="50">
        <v>19</v>
      </c>
      <c r="B58" s="47">
        <v>28</v>
      </c>
      <c r="C58" s="16">
        <f>IF(+'DOMESTIC DEMAND'!$G$29=B58,A58,)</f>
        <v>0</v>
      </c>
      <c r="D58" s="16"/>
      <c r="E58" s="16"/>
      <c r="F58" s="16"/>
      <c r="G58" s="16"/>
      <c r="H58" s="16"/>
      <c r="I58" s="16"/>
      <c r="J58" s="16"/>
      <c r="K58" s="16"/>
    </row>
    <row r="59" spans="1:11" x14ac:dyDescent="0.25">
      <c r="A59" s="19">
        <f>A58+(1/4)</f>
        <v>19.25</v>
      </c>
      <c r="B59" s="45">
        <v>28.5</v>
      </c>
      <c r="C59" s="16">
        <f>IF(+'DOMESTIC DEMAND'!$G$29=B59,A59,)</f>
        <v>0</v>
      </c>
      <c r="D59" s="16"/>
      <c r="E59" s="16"/>
      <c r="F59" s="16"/>
      <c r="G59" s="16"/>
      <c r="H59" s="16"/>
      <c r="I59" s="16"/>
      <c r="J59" s="16"/>
      <c r="K59" s="16"/>
    </row>
    <row r="60" spans="1:11" x14ac:dyDescent="0.25">
      <c r="A60" s="19">
        <f>A59+(1/4)</f>
        <v>19.5</v>
      </c>
      <c r="B60" s="45">
        <v>29</v>
      </c>
      <c r="C60" s="16">
        <f>IF(+'DOMESTIC DEMAND'!$G$29=B60,A60,)</f>
        <v>0</v>
      </c>
      <c r="D60" s="16"/>
      <c r="E60" s="16"/>
      <c r="F60" s="16"/>
      <c r="G60" s="16"/>
      <c r="H60" s="16"/>
      <c r="I60" s="16"/>
      <c r="J60" s="16"/>
      <c r="K60" s="16"/>
    </row>
    <row r="61" spans="1:11" x14ac:dyDescent="0.25">
      <c r="A61" s="19">
        <f>A60+(1/4)</f>
        <v>19.75</v>
      </c>
      <c r="B61" s="45">
        <v>29.5</v>
      </c>
      <c r="C61" s="16">
        <f>IF(+'DOMESTIC DEMAND'!$G$29=B61,A61,)</f>
        <v>0</v>
      </c>
      <c r="D61" s="16"/>
      <c r="E61" s="16"/>
      <c r="F61" s="16"/>
      <c r="G61" s="16"/>
      <c r="H61" s="16"/>
      <c r="I61" s="16"/>
      <c r="J61" s="16"/>
      <c r="K61" s="16"/>
    </row>
    <row r="62" spans="1:11" x14ac:dyDescent="0.25">
      <c r="A62" s="50">
        <v>20</v>
      </c>
      <c r="B62" s="47">
        <v>30</v>
      </c>
      <c r="C62" s="16">
        <f>IF(+'DOMESTIC DEMAND'!$G$29=B62,A62,)</f>
        <v>0</v>
      </c>
      <c r="D62" s="16"/>
      <c r="E62" s="16"/>
      <c r="F62" s="16"/>
      <c r="G62" s="16"/>
      <c r="H62" s="16"/>
      <c r="I62" s="16"/>
      <c r="J62" s="16"/>
      <c r="K62" s="16"/>
    </row>
    <row r="63" spans="1:11" x14ac:dyDescent="0.25">
      <c r="A63" s="19">
        <f>A62+(1/4)</f>
        <v>20.25</v>
      </c>
      <c r="B63" s="45">
        <v>30.5</v>
      </c>
      <c r="C63" s="16">
        <f>IF(+'DOMESTIC DEMAND'!$G$29=B63,A63,)</f>
        <v>0</v>
      </c>
      <c r="D63" s="16"/>
      <c r="E63" s="16"/>
      <c r="F63" s="16"/>
      <c r="G63" s="16"/>
      <c r="H63" s="16"/>
      <c r="I63" s="16"/>
      <c r="J63" s="16"/>
      <c r="K63" s="16"/>
    </row>
    <row r="64" spans="1:11" x14ac:dyDescent="0.25">
      <c r="A64" s="19">
        <f>A63+(1/4)</f>
        <v>20.5</v>
      </c>
      <c r="B64" s="45">
        <v>31</v>
      </c>
      <c r="C64" s="16">
        <f>IF(+'DOMESTIC DEMAND'!$G$29=B64,A64,)</f>
        <v>0</v>
      </c>
      <c r="D64" s="16"/>
      <c r="E64" s="16"/>
      <c r="F64" s="16"/>
      <c r="G64" s="16"/>
      <c r="H64" s="16"/>
      <c r="I64" s="16"/>
      <c r="J64" s="16"/>
      <c r="K64" s="16"/>
    </row>
    <row r="65" spans="1:11" x14ac:dyDescent="0.25">
      <c r="A65" s="19">
        <f>A64+(1/4)</f>
        <v>20.75</v>
      </c>
      <c r="B65" s="45">
        <v>31.5</v>
      </c>
      <c r="C65" s="16">
        <f>IF(+'DOMESTIC DEMAND'!$G$29=B65,A65,)</f>
        <v>0</v>
      </c>
      <c r="D65" s="16"/>
      <c r="E65" s="16"/>
      <c r="F65" s="16"/>
      <c r="G65" s="16"/>
      <c r="H65" s="16"/>
      <c r="I65" s="16"/>
      <c r="J65" s="16"/>
      <c r="K65" s="16"/>
    </row>
    <row r="66" spans="1:11" x14ac:dyDescent="0.25">
      <c r="A66" s="50">
        <v>21</v>
      </c>
      <c r="B66" s="47">
        <v>32</v>
      </c>
      <c r="C66" s="16">
        <f>IF(+'DOMESTIC DEMAND'!$G$29=B66,A66,)</f>
        <v>0</v>
      </c>
      <c r="D66" s="16"/>
      <c r="E66" s="16"/>
      <c r="F66" s="16"/>
      <c r="G66" s="16"/>
      <c r="H66" s="16"/>
      <c r="I66" s="16"/>
      <c r="J66" s="16"/>
      <c r="K66" s="16"/>
    </row>
    <row r="67" spans="1:11" x14ac:dyDescent="0.25">
      <c r="A67" s="19">
        <f>A66+(1/4)</f>
        <v>21.25</v>
      </c>
      <c r="B67" s="45">
        <v>32.5</v>
      </c>
      <c r="C67" s="16">
        <f>IF(+'DOMESTIC DEMAND'!$G$29=B67,A67,)</f>
        <v>0</v>
      </c>
      <c r="D67" s="16"/>
      <c r="E67" s="16"/>
      <c r="F67" s="16"/>
      <c r="G67" s="16"/>
      <c r="H67" s="16"/>
      <c r="I67" s="16"/>
      <c r="J67" s="16"/>
      <c r="K67" s="16"/>
    </row>
    <row r="68" spans="1:11" x14ac:dyDescent="0.25">
      <c r="A68" s="19">
        <f>A67+(1/4)</f>
        <v>21.5</v>
      </c>
      <c r="B68" s="45">
        <v>33</v>
      </c>
      <c r="C68" s="16">
        <f>IF(+'DOMESTIC DEMAND'!$G$29=B68,A68,)</f>
        <v>0</v>
      </c>
      <c r="D68" s="16"/>
      <c r="E68" s="16"/>
      <c r="F68" s="16"/>
      <c r="G68" s="16"/>
      <c r="H68" s="16"/>
      <c r="I68" s="16"/>
      <c r="J68" s="16"/>
      <c r="K68" s="16"/>
    </row>
    <row r="69" spans="1:11" x14ac:dyDescent="0.25">
      <c r="A69" s="19">
        <f>A68+(1/4)</f>
        <v>21.75</v>
      </c>
      <c r="B69" s="45">
        <v>33.5</v>
      </c>
      <c r="C69" s="16">
        <f>IF(+'DOMESTIC DEMAND'!$G$29=B69,A69,)</f>
        <v>0</v>
      </c>
      <c r="D69" s="16"/>
      <c r="E69" s="16"/>
      <c r="F69" s="16"/>
      <c r="G69" s="16"/>
      <c r="H69" s="16"/>
      <c r="I69" s="16"/>
      <c r="J69" s="16"/>
      <c r="K69" s="16"/>
    </row>
    <row r="70" spans="1:11" x14ac:dyDescent="0.25">
      <c r="A70" s="50">
        <v>22</v>
      </c>
      <c r="B70" s="47">
        <v>34</v>
      </c>
      <c r="C70" s="16">
        <f>IF(+'DOMESTIC DEMAND'!$G$29=B70,A70,)</f>
        <v>0</v>
      </c>
      <c r="D70" s="16"/>
      <c r="E70" s="16"/>
      <c r="F70" s="16"/>
      <c r="G70" s="16"/>
      <c r="H70" s="16"/>
      <c r="I70" s="16"/>
      <c r="J70" s="16"/>
      <c r="K70" s="16"/>
    </row>
    <row r="71" spans="1:11" x14ac:dyDescent="0.25">
      <c r="A71" s="19">
        <f>A70+(1/4)</f>
        <v>22.25</v>
      </c>
      <c r="B71" s="45">
        <v>34.5</v>
      </c>
      <c r="C71" s="16">
        <f>IF(+'DOMESTIC DEMAND'!$G$29=B71,A71,)</f>
        <v>0</v>
      </c>
      <c r="D71" s="16"/>
      <c r="E71" s="16"/>
      <c r="F71" s="16"/>
      <c r="G71" s="16"/>
      <c r="H71" s="16"/>
      <c r="I71" s="16"/>
      <c r="J71" s="16"/>
      <c r="K71" s="16"/>
    </row>
    <row r="72" spans="1:11" x14ac:dyDescent="0.25">
      <c r="A72" s="19">
        <f>A71+(1/4)</f>
        <v>22.5</v>
      </c>
      <c r="B72" s="45">
        <v>35</v>
      </c>
      <c r="C72" s="16">
        <f>IF(+'DOMESTIC DEMAND'!$G$29=B72,A72,)</f>
        <v>0</v>
      </c>
      <c r="D72" s="16"/>
      <c r="E72" s="16"/>
      <c r="F72" s="16"/>
      <c r="G72" s="16"/>
      <c r="H72" s="16"/>
      <c r="I72" s="16"/>
      <c r="J72" s="16"/>
      <c r="K72" s="16"/>
    </row>
    <row r="73" spans="1:11" x14ac:dyDescent="0.25">
      <c r="A73" s="19">
        <f>A72+(1/4)</f>
        <v>22.75</v>
      </c>
      <c r="B73" s="45">
        <v>35.5</v>
      </c>
      <c r="C73" s="16">
        <f>IF(+'DOMESTIC DEMAND'!$G$29=B73,A73,)</f>
        <v>0</v>
      </c>
      <c r="D73" s="16"/>
      <c r="E73" s="16"/>
      <c r="F73" s="16"/>
      <c r="G73" s="16"/>
      <c r="H73" s="16"/>
      <c r="I73" s="16"/>
      <c r="J73" s="16"/>
      <c r="K73" s="16"/>
    </row>
    <row r="74" spans="1:11" x14ac:dyDescent="0.25">
      <c r="A74" s="50">
        <v>23</v>
      </c>
      <c r="B74" s="47">
        <v>36</v>
      </c>
      <c r="C74" s="16">
        <f>IF(+'DOMESTIC DEMAND'!$G$29=B74,A74,)</f>
        <v>0</v>
      </c>
      <c r="D74" s="16"/>
      <c r="E74" s="16"/>
      <c r="F74" s="16"/>
      <c r="G74" s="16"/>
      <c r="H74" s="16"/>
      <c r="I74" s="16"/>
      <c r="J74" s="16"/>
      <c r="K74" s="16"/>
    </row>
    <row r="75" spans="1:11" x14ac:dyDescent="0.25">
      <c r="A75" s="19">
        <f>A74+(1/6)</f>
        <v>23.166666666666668</v>
      </c>
      <c r="B75" s="45">
        <v>36.5</v>
      </c>
      <c r="C75" s="16">
        <f>IF(+'DOMESTIC DEMAND'!$G$29=B75,A75,)</f>
        <v>0</v>
      </c>
      <c r="D75" s="16"/>
      <c r="E75" s="16"/>
      <c r="F75" s="16"/>
      <c r="G75" s="16"/>
      <c r="H75" s="16"/>
      <c r="I75" s="16"/>
      <c r="J75" s="16"/>
      <c r="K75" s="16"/>
    </row>
    <row r="76" spans="1:11" x14ac:dyDescent="0.25">
      <c r="A76" s="19">
        <f>A75+(1/6)</f>
        <v>23.333333333333336</v>
      </c>
      <c r="B76" s="45">
        <v>37</v>
      </c>
      <c r="C76" s="16">
        <f>IF(+'DOMESTIC DEMAND'!$G$29=B76,A76,)</f>
        <v>0</v>
      </c>
      <c r="D76" s="16"/>
      <c r="E76" s="16"/>
      <c r="F76" s="16"/>
      <c r="G76" s="16"/>
      <c r="H76" s="16"/>
      <c r="I76" s="16"/>
      <c r="J76" s="16"/>
      <c r="K76" s="16"/>
    </row>
    <row r="77" spans="1:11" x14ac:dyDescent="0.25">
      <c r="A77" s="19">
        <f>A76+(1/6)</f>
        <v>23.500000000000004</v>
      </c>
      <c r="B77" s="45">
        <v>37.5</v>
      </c>
      <c r="C77" s="16">
        <f>IF(+'DOMESTIC DEMAND'!$G$29=B77,A77,)</f>
        <v>0</v>
      </c>
      <c r="D77" s="16"/>
      <c r="E77" s="16"/>
      <c r="F77" s="16"/>
      <c r="G77" s="16"/>
      <c r="H77" s="16"/>
      <c r="I77" s="16"/>
      <c r="J77" s="16"/>
      <c r="K77" s="16"/>
    </row>
    <row r="78" spans="1:11" x14ac:dyDescent="0.25">
      <c r="A78" s="19">
        <f>A77+(1/6)</f>
        <v>23.666666666666671</v>
      </c>
      <c r="B78" s="45">
        <v>38</v>
      </c>
      <c r="C78" s="16">
        <f>IF(+'DOMESTIC DEMAND'!$G$29=B78,A78,)</f>
        <v>0</v>
      </c>
      <c r="D78" s="16"/>
      <c r="E78" s="16"/>
      <c r="F78" s="16"/>
      <c r="G78" s="16"/>
      <c r="H78" s="16"/>
      <c r="I78" s="16"/>
      <c r="J78" s="16"/>
      <c r="K78" s="16"/>
    </row>
    <row r="79" spans="1:11" x14ac:dyDescent="0.25">
      <c r="A79" s="19">
        <f>A78+(1/6)</f>
        <v>23.833333333333339</v>
      </c>
      <c r="B79" s="45">
        <v>38.5</v>
      </c>
      <c r="C79" s="16">
        <f>IF(+'DOMESTIC DEMAND'!$G$29=B79,A79,)</f>
        <v>0</v>
      </c>
      <c r="D79" s="16"/>
      <c r="E79" s="16"/>
      <c r="F79" s="16"/>
      <c r="G79" s="16"/>
      <c r="H79" s="16"/>
      <c r="I79" s="16"/>
      <c r="J79" s="16"/>
      <c r="K79" s="16"/>
    </row>
    <row r="80" spans="1:11" x14ac:dyDescent="0.25">
      <c r="A80" s="50">
        <v>24</v>
      </c>
      <c r="B80" s="47">
        <v>39</v>
      </c>
      <c r="C80" s="16">
        <f>IF(+'DOMESTIC DEMAND'!$G$29=B80,A80,)</f>
        <v>0</v>
      </c>
      <c r="D80" s="16"/>
      <c r="E80" s="16"/>
      <c r="F80" s="16"/>
      <c r="G80" s="16"/>
      <c r="H80" s="16"/>
      <c r="I80" s="16"/>
      <c r="J80" s="16"/>
      <c r="K80" s="16"/>
    </row>
    <row r="81" spans="1:11" x14ac:dyDescent="0.25">
      <c r="A81" s="19">
        <f>A80+(1/6)</f>
        <v>24.166666666666668</v>
      </c>
      <c r="B81" s="45">
        <v>39.5</v>
      </c>
      <c r="C81" s="16">
        <f>IF(+'DOMESTIC DEMAND'!$G$29=B81,A81,)</f>
        <v>0</v>
      </c>
      <c r="D81" s="16"/>
      <c r="E81" s="16"/>
      <c r="F81" s="16"/>
      <c r="G81" s="16"/>
      <c r="H81" s="16"/>
      <c r="I81" s="16"/>
      <c r="J81" s="16"/>
      <c r="K81" s="16"/>
    </row>
    <row r="82" spans="1:11" x14ac:dyDescent="0.25">
      <c r="A82" s="19">
        <f>A81+(1/6)</f>
        <v>24.333333333333336</v>
      </c>
      <c r="B82" s="45">
        <v>40</v>
      </c>
      <c r="C82" s="16">
        <f>IF(+'DOMESTIC DEMAND'!$G$29=B82,A82,)</f>
        <v>0</v>
      </c>
      <c r="D82" s="16"/>
      <c r="E82" s="16"/>
      <c r="F82" s="16"/>
      <c r="G82" s="16"/>
      <c r="H82" s="16"/>
      <c r="I82" s="16"/>
      <c r="J82" s="16"/>
      <c r="K82" s="16"/>
    </row>
    <row r="83" spans="1:11" x14ac:dyDescent="0.25">
      <c r="A83" s="19">
        <f>A82+(1/6)</f>
        <v>24.500000000000004</v>
      </c>
      <c r="B83" s="45">
        <v>40.5</v>
      </c>
      <c r="C83" s="16">
        <f>IF(+'DOMESTIC DEMAND'!$G$29=B83,A83,)</f>
        <v>0</v>
      </c>
      <c r="D83" s="16"/>
      <c r="E83" s="16"/>
      <c r="F83" s="16"/>
      <c r="G83" s="16"/>
      <c r="H83" s="16"/>
      <c r="I83" s="16"/>
      <c r="J83" s="16"/>
      <c r="K83" s="16"/>
    </row>
    <row r="84" spans="1:11" x14ac:dyDescent="0.25">
      <c r="A84" s="19">
        <f>A83+(1/6)</f>
        <v>24.666666666666671</v>
      </c>
      <c r="B84" s="45">
        <v>41</v>
      </c>
      <c r="C84" s="16">
        <f>IF(+'DOMESTIC DEMAND'!$G$29=B84,A84,)</f>
        <v>0</v>
      </c>
      <c r="D84" s="16"/>
      <c r="E84" s="16"/>
      <c r="F84" s="16"/>
      <c r="G84" s="16"/>
      <c r="H84" s="16"/>
      <c r="I84" s="16"/>
      <c r="J84" s="16"/>
      <c r="K84" s="16"/>
    </row>
    <row r="85" spans="1:11" x14ac:dyDescent="0.25">
      <c r="A85" s="19">
        <f>A84+(1/6)</f>
        <v>24.833333333333339</v>
      </c>
      <c r="B85" s="45">
        <v>41.5</v>
      </c>
      <c r="C85" s="16">
        <f>IF(+'DOMESTIC DEMAND'!$G$29=B85,A85,)</f>
        <v>0</v>
      </c>
      <c r="D85" s="16"/>
      <c r="E85" s="16"/>
      <c r="F85" s="16"/>
      <c r="G85" s="16"/>
      <c r="H85" s="16"/>
      <c r="I85" s="16"/>
      <c r="J85" s="16"/>
      <c r="K85" s="16"/>
    </row>
    <row r="86" spans="1:11" x14ac:dyDescent="0.25">
      <c r="A86" s="50">
        <v>25</v>
      </c>
      <c r="B86" s="47">
        <v>42</v>
      </c>
      <c r="C86" s="16">
        <f>IF(+'DOMESTIC DEMAND'!$G$29=B86,A86,)</f>
        <v>0</v>
      </c>
      <c r="D86" s="16"/>
      <c r="E86" s="16"/>
      <c r="F86" s="16"/>
      <c r="G86" s="16"/>
      <c r="H86" s="16"/>
      <c r="I86" s="16"/>
      <c r="J86" s="16"/>
      <c r="K86" s="16"/>
    </row>
    <row r="87" spans="1:11" x14ac:dyDescent="0.25">
      <c r="A87" s="19">
        <f>A86+(1/4)</f>
        <v>25.25</v>
      </c>
      <c r="B87" s="45">
        <v>42.5</v>
      </c>
      <c r="C87" s="16">
        <f>IF(+'DOMESTIC DEMAND'!$G$29=B87,A87,)</f>
        <v>0</v>
      </c>
      <c r="D87" s="16"/>
      <c r="E87" s="16"/>
      <c r="F87" s="16"/>
      <c r="G87" s="16"/>
      <c r="H87" s="16"/>
      <c r="I87" s="16"/>
      <c r="J87" s="16"/>
      <c r="K87" s="16"/>
    </row>
    <row r="88" spans="1:11" x14ac:dyDescent="0.25">
      <c r="A88" s="19">
        <f>A87+(1/4)</f>
        <v>25.5</v>
      </c>
      <c r="B88" s="45">
        <v>43</v>
      </c>
      <c r="C88" s="16">
        <f>IF(+'DOMESTIC DEMAND'!$G$29=B88,A88,)</f>
        <v>0</v>
      </c>
      <c r="D88" s="16"/>
      <c r="E88" s="16"/>
      <c r="F88" s="16"/>
      <c r="G88" s="16"/>
      <c r="H88" s="16"/>
      <c r="I88" s="16"/>
      <c r="J88" s="16"/>
      <c r="K88" s="16"/>
    </row>
    <row r="89" spans="1:11" x14ac:dyDescent="0.25">
      <c r="A89" s="19">
        <f>A88+(1/4)</f>
        <v>25.75</v>
      </c>
      <c r="B89" s="45">
        <v>43.5</v>
      </c>
      <c r="C89" s="16">
        <f>IF(+'DOMESTIC DEMAND'!$G$29=B89,A89,)</f>
        <v>0</v>
      </c>
      <c r="D89" s="16"/>
      <c r="E89" s="16"/>
      <c r="F89" s="16"/>
      <c r="G89" s="16"/>
      <c r="H89" s="16"/>
      <c r="I89" s="16"/>
      <c r="J89" s="16"/>
      <c r="K89" s="16"/>
    </row>
    <row r="90" spans="1:11" x14ac:dyDescent="0.25">
      <c r="A90" s="50">
        <v>26</v>
      </c>
      <c r="B90" s="47">
        <v>44</v>
      </c>
      <c r="C90" s="16">
        <f>IF(+'DOMESTIC DEMAND'!$G$29=B90,A90,)</f>
        <v>0</v>
      </c>
      <c r="D90" s="16"/>
      <c r="E90" s="16"/>
      <c r="F90" s="16"/>
      <c r="G90" s="16"/>
      <c r="H90" s="16"/>
      <c r="I90" s="16"/>
      <c r="J90" s="16"/>
      <c r="K90" s="16"/>
    </row>
    <row r="91" spans="1:11" x14ac:dyDescent="0.25">
      <c r="A91" s="19">
        <f>A90+(1/4)</f>
        <v>26.25</v>
      </c>
      <c r="B91" s="45">
        <v>44.5</v>
      </c>
      <c r="C91" s="16">
        <f>IF(+'DOMESTIC DEMAND'!$G$29=B91,A91,)</f>
        <v>0</v>
      </c>
      <c r="D91" s="16"/>
      <c r="E91" s="16"/>
      <c r="F91" s="16"/>
      <c r="G91" s="16"/>
      <c r="H91" s="16"/>
      <c r="I91" s="16"/>
      <c r="J91" s="16"/>
      <c r="K91" s="16"/>
    </row>
    <row r="92" spans="1:11" x14ac:dyDescent="0.25">
      <c r="A92" s="19">
        <f>A91+(1/4)</f>
        <v>26.5</v>
      </c>
      <c r="B92" s="45">
        <v>45</v>
      </c>
      <c r="C92" s="16">
        <f>IF(+'DOMESTIC DEMAND'!$G$29=B92,A92,)</f>
        <v>0</v>
      </c>
      <c r="D92" s="16"/>
      <c r="E92" s="16"/>
      <c r="F92" s="16"/>
      <c r="G92" s="16"/>
      <c r="H92" s="16"/>
      <c r="I92" s="16"/>
      <c r="J92" s="16"/>
      <c r="K92" s="16"/>
    </row>
    <row r="93" spans="1:11" x14ac:dyDescent="0.25">
      <c r="A93" s="19">
        <f>A92+(1/4)</f>
        <v>26.75</v>
      </c>
      <c r="B93" s="45">
        <v>45.5</v>
      </c>
      <c r="C93" s="16">
        <f>IF(+'DOMESTIC DEMAND'!$G$29=B93,A93,)</f>
        <v>0</v>
      </c>
      <c r="D93" s="16"/>
      <c r="E93" s="16"/>
      <c r="F93" s="16"/>
      <c r="G93" s="16"/>
      <c r="H93" s="16"/>
      <c r="I93" s="16"/>
      <c r="J93" s="16"/>
      <c r="K93" s="16"/>
    </row>
    <row r="94" spans="1:11" x14ac:dyDescent="0.25">
      <c r="A94" s="50">
        <v>27</v>
      </c>
      <c r="B94" s="47">
        <v>46</v>
      </c>
      <c r="C94" s="16">
        <f>IF(+'DOMESTIC DEMAND'!$G$29=B94,A94,)</f>
        <v>0</v>
      </c>
      <c r="D94" s="16"/>
      <c r="E94" s="16"/>
      <c r="F94" s="16"/>
      <c r="G94" s="16"/>
      <c r="H94" s="16"/>
      <c r="I94" s="16"/>
      <c r="J94" s="16"/>
      <c r="K94" s="16"/>
    </row>
    <row r="95" spans="1:11" x14ac:dyDescent="0.25">
      <c r="A95" s="19">
        <f>A94+(1/6)</f>
        <v>27.166666666666668</v>
      </c>
      <c r="B95" s="45">
        <v>46.5</v>
      </c>
      <c r="C95" s="16">
        <f>IF(+'DOMESTIC DEMAND'!$G$29=B95,A95,)</f>
        <v>0</v>
      </c>
      <c r="D95" s="16"/>
      <c r="E95" s="16"/>
      <c r="F95" s="16"/>
      <c r="G95" s="16"/>
      <c r="H95" s="16"/>
      <c r="I95" s="16"/>
      <c r="J95" s="16"/>
      <c r="K95" s="16"/>
    </row>
    <row r="96" spans="1:11" x14ac:dyDescent="0.25">
      <c r="A96" s="19">
        <f>A95+(1/6)</f>
        <v>27.333333333333336</v>
      </c>
      <c r="B96" s="45">
        <v>47</v>
      </c>
      <c r="C96" s="16">
        <f>IF(+'DOMESTIC DEMAND'!$G$29=B96,A96,)</f>
        <v>0</v>
      </c>
      <c r="D96" s="16"/>
      <c r="E96" s="16"/>
      <c r="F96" s="16"/>
      <c r="G96" s="16"/>
      <c r="H96" s="16"/>
      <c r="I96" s="16"/>
      <c r="J96" s="16"/>
      <c r="K96" s="16"/>
    </row>
    <row r="97" spans="1:11" x14ac:dyDescent="0.25">
      <c r="A97" s="19">
        <f>A96+(1/6)</f>
        <v>27.500000000000004</v>
      </c>
      <c r="B97" s="45">
        <v>47.5</v>
      </c>
      <c r="C97" s="16">
        <f>IF(+'DOMESTIC DEMAND'!$G$29=B97,A97,)</f>
        <v>0</v>
      </c>
      <c r="D97" s="16"/>
      <c r="E97" s="16"/>
      <c r="F97" s="16"/>
      <c r="G97" s="16"/>
      <c r="H97" s="16"/>
      <c r="I97" s="16"/>
      <c r="J97" s="16"/>
      <c r="K97" s="16"/>
    </row>
    <row r="98" spans="1:11" x14ac:dyDescent="0.25">
      <c r="A98" s="19">
        <f>A97+(1/6)</f>
        <v>27.666666666666671</v>
      </c>
      <c r="B98" s="45">
        <v>48</v>
      </c>
      <c r="C98" s="16">
        <f>IF(+'DOMESTIC DEMAND'!$G$29=B98,A98,)</f>
        <v>0</v>
      </c>
      <c r="D98" s="16"/>
      <c r="E98" s="16"/>
      <c r="F98" s="16"/>
      <c r="G98" s="16"/>
      <c r="H98" s="16"/>
      <c r="I98" s="16"/>
      <c r="J98" s="16"/>
      <c r="K98" s="16"/>
    </row>
    <row r="99" spans="1:11" x14ac:dyDescent="0.25">
      <c r="A99" s="19">
        <f>A98+(1/6)</f>
        <v>27.833333333333339</v>
      </c>
      <c r="B99" s="45">
        <v>48.5</v>
      </c>
      <c r="C99" s="16">
        <f>IF(+'DOMESTIC DEMAND'!$G$29=B99,A99,)</f>
        <v>0</v>
      </c>
      <c r="D99" s="16"/>
      <c r="E99" s="16"/>
      <c r="F99" s="16"/>
      <c r="G99" s="16"/>
      <c r="H99" s="16"/>
      <c r="I99" s="16"/>
      <c r="J99" s="16"/>
      <c r="K99" s="16"/>
    </row>
    <row r="100" spans="1:11" x14ac:dyDescent="0.25">
      <c r="A100" s="50">
        <v>28</v>
      </c>
      <c r="B100" s="47">
        <v>49</v>
      </c>
      <c r="C100" s="16">
        <f>IF(+'DOMESTIC DEMAND'!$G$29=B100,A100,)</f>
        <v>0</v>
      </c>
      <c r="D100" s="16"/>
      <c r="E100" s="16"/>
      <c r="F100" s="16"/>
      <c r="G100" s="16"/>
      <c r="H100" s="16"/>
      <c r="I100" s="16"/>
      <c r="J100" s="16"/>
      <c r="K100" s="16"/>
    </row>
    <row r="101" spans="1:11" x14ac:dyDescent="0.25">
      <c r="A101" s="19">
        <f>A100+(1/4)</f>
        <v>28.25</v>
      </c>
      <c r="B101" s="45">
        <v>49.5</v>
      </c>
      <c r="C101" s="16">
        <f>IF(+'DOMESTIC DEMAND'!$G$29=B101,A101,)</f>
        <v>0</v>
      </c>
      <c r="D101" s="16"/>
      <c r="E101" s="16"/>
      <c r="F101" s="16"/>
      <c r="G101" s="16"/>
      <c r="H101" s="16"/>
      <c r="I101" s="16"/>
      <c r="J101" s="16"/>
      <c r="K101" s="16"/>
    </row>
    <row r="102" spans="1:11" x14ac:dyDescent="0.25">
      <c r="A102" s="19">
        <f>A101+(1/4)</f>
        <v>28.5</v>
      </c>
      <c r="B102" s="45">
        <v>50</v>
      </c>
      <c r="C102" s="16">
        <f>IF(+'DOMESTIC DEMAND'!$G$29=B102,A102,)</f>
        <v>0</v>
      </c>
      <c r="D102" s="16"/>
      <c r="E102" s="16"/>
      <c r="F102" s="16"/>
      <c r="G102" s="16"/>
      <c r="H102" s="16"/>
      <c r="I102" s="16"/>
      <c r="J102" s="16"/>
      <c r="K102" s="16"/>
    </row>
    <row r="103" spans="1:11" x14ac:dyDescent="0.25">
      <c r="A103" s="19">
        <f>A102+(1/4)</f>
        <v>28.75</v>
      </c>
      <c r="B103" s="45">
        <v>50.5</v>
      </c>
      <c r="C103" s="16">
        <f>IF(+'DOMESTIC DEMAND'!$G$29=B103,A103,)</f>
        <v>0</v>
      </c>
      <c r="D103" s="16"/>
      <c r="E103" s="16"/>
      <c r="F103" s="16"/>
      <c r="G103" s="16"/>
      <c r="H103" s="16"/>
      <c r="I103" s="16"/>
      <c r="J103" s="16"/>
      <c r="K103" s="16"/>
    </row>
    <row r="104" spans="1:11" x14ac:dyDescent="0.25">
      <c r="A104" s="50">
        <v>29</v>
      </c>
      <c r="B104" s="47">
        <v>51</v>
      </c>
      <c r="C104" s="16">
        <f>IF(+'DOMESTIC DEMAND'!$G$29=B104,A104,)</f>
        <v>0</v>
      </c>
      <c r="D104" s="16"/>
      <c r="E104" s="16"/>
      <c r="F104" s="16"/>
      <c r="G104" s="16"/>
      <c r="H104" s="16"/>
      <c r="I104" s="16"/>
      <c r="J104" s="16"/>
      <c r="K104" s="16"/>
    </row>
    <row r="105" spans="1:11" x14ac:dyDescent="0.25">
      <c r="A105" s="19">
        <f t="shared" ref="A105:A110" si="0">A104+(1/6)</f>
        <v>29.166666666666668</v>
      </c>
      <c r="B105" s="45">
        <v>51.5</v>
      </c>
      <c r="C105" s="16">
        <f>IF(+'DOMESTIC DEMAND'!$G$29=B105,A105,)</f>
        <v>0</v>
      </c>
      <c r="D105" s="16"/>
      <c r="E105" s="16"/>
      <c r="F105" s="16"/>
      <c r="G105" s="16"/>
      <c r="H105" s="16"/>
      <c r="I105" s="16"/>
      <c r="J105" s="16"/>
      <c r="K105" s="16"/>
    </row>
    <row r="106" spans="1:11" x14ac:dyDescent="0.25">
      <c r="A106" s="19">
        <f t="shared" si="0"/>
        <v>29.333333333333336</v>
      </c>
      <c r="B106" s="45">
        <v>52</v>
      </c>
      <c r="C106" s="16">
        <f>IF(+'DOMESTIC DEMAND'!$G$29=B106,A106,)</f>
        <v>0</v>
      </c>
      <c r="D106" s="16"/>
      <c r="E106" s="16"/>
      <c r="F106" s="16"/>
      <c r="G106" s="16"/>
      <c r="H106" s="16"/>
      <c r="I106" s="16"/>
      <c r="J106" s="16"/>
      <c r="K106" s="16"/>
    </row>
    <row r="107" spans="1:11" x14ac:dyDescent="0.25">
      <c r="A107" s="19">
        <f t="shared" si="0"/>
        <v>29.500000000000004</v>
      </c>
      <c r="B107" s="45">
        <v>52.5</v>
      </c>
      <c r="C107" s="16">
        <f>IF(+'DOMESTIC DEMAND'!$G$29=B107,A107,)</f>
        <v>0</v>
      </c>
      <c r="D107" s="16"/>
      <c r="E107" s="16"/>
      <c r="F107" s="16"/>
      <c r="G107" s="16"/>
      <c r="H107" s="16"/>
      <c r="I107" s="16"/>
      <c r="J107" s="16"/>
      <c r="K107" s="16"/>
    </row>
    <row r="108" spans="1:11" x14ac:dyDescent="0.25">
      <c r="A108" s="19">
        <f t="shared" si="0"/>
        <v>29.666666666666671</v>
      </c>
      <c r="B108" s="45">
        <v>53</v>
      </c>
      <c r="C108" s="16">
        <f>IF(+'DOMESTIC DEMAND'!$G$29=B108,A108,)</f>
        <v>0</v>
      </c>
      <c r="D108" s="16"/>
      <c r="E108" s="16"/>
      <c r="F108" s="16"/>
      <c r="G108" s="16"/>
      <c r="H108" s="16"/>
      <c r="I108" s="16"/>
      <c r="J108" s="16"/>
      <c r="K108" s="16"/>
    </row>
    <row r="109" spans="1:11" x14ac:dyDescent="0.25">
      <c r="A109" s="19">
        <f t="shared" si="0"/>
        <v>29.833333333333339</v>
      </c>
      <c r="B109" s="45">
        <v>53.5</v>
      </c>
      <c r="C109" s="16">
        <f>IF(+'DOMESTIC DEMAND'!$G$29=B109,A109,)</f>
        <v>0</v>
      </c>
      <c r="D109" s="16"/>
      <c r="E109" s="16"/>
      <c r="F109" s="16"/>
      <c r="G109" s="16"/>
      <c r="H109" s="16"/>
      <c r="I109" s="16"/>
      <c r="J109" s="16"/>
      <c r="K109" s="16"/>
    </row>
    <row r="110" spans="1:11" x14ac:dyDescent="0.25">
      <c r="A110" s="50">
        <f t="shared" si="0"/>
        <v>30.000000000000007</v>
      </c>
      <c r="B110" s="47">
        <v>54</v>
      </c>
      <c r="C110" s="16">
        <f>IF(+'DOMESTIC DEMAND'!$G$29=B110,A110,)</f>
        <v>0</v>
      </c>
      <c r="D110" s="16"/>
      <c r="E110" s="16"/>
      <c r="F110" s="16"/>
      <c r="G110" s="16"/>
      <c r="H110" s="16"/>
      <c r="I110" s="16"/>
      <c r="J110" s="16"/>
      <c r="K110" s="16"/>
    </row>
    <row r="111" spans="1:11" x14ac:dyDescent="0.25">
      <c r="A111" s="19">
        <f>A110+(1/4)</f>
        <v>30.250000000000007</v>
      </c>
      <c r="B111" s="45">
        <v>54.5</v>
      </c>
      <c r="C111" s="16">
        <f>IF(+'DOMESTIC DEMAND'!$G$29=B111,A111,)</f>
        <v>0</v>
      </c>
      <c r="D111" s="16"/>
      <c r="E111" s="16"/>
      <c r="F111" s="16"/>
      <c r="G111" s="16"/>
      <c r="H111" s="16"/>
      <c r="I111" s="16"/>
      <c r="J111" s="16"/>
      <c r="K111" s="16"/>
    </row>
    <row r="112" spans="1:11" x14ac:dyDescent="0.25">
      <c r="A112" s="19">
        <f>A111+(1/4)</f>
        <v>30.500000000000007</v>
      </c>
      <c r="B112" s="45">
        <v>55</v>
      </c>
      <c r="C112" s="16">
        <f>IF(+'DOMESTIC DEMAND'!$G$29=B112,A112,)</f>
        <v>0</v>
      </c>
      <c r="D112" s="16"/>
      <c r="E112" s="16"/>
      <c r="F112" s="16"/>
      <c r="G112" s="16"/>
      <c r="H112" s="16"/>
      <c r="I112" s="16"/>
      <c r="J112" s="16"/>
      <c r="K112" s="16"/>
    </row>
    <row r="113" spans="1:11" x14ac:dyDescent="0.25">
      <c r="A113" s="19">
        <f>A112+(1/4)</f>
        <v>30.750000000000007</v>
      </c>
      <c r="B113" s="45">
        <v>55.5</v>
      </c>
      <c r="C113" s="16">
        <f>IF(+'DOMESTIC DEMAND'!$G$29=B113,A113,)</f>
        <v>0</v>
      </c>
      <c r="D113" s="16"/>
      <c r="E113" s="16"/>
      <c r="F113" s="16"/>
      <c r="G113" s="16"/>
      <c r="H113" s="16"/>
      <c r="I113" s="16"/>
      <c r="J113" s="16"/>
      <c r="K113" s="16"/>
    </row>
    <row r="114" spans="1:11" x14ac:dyDescent="0.25">
      <c r="A114" s="50">
        <v>31</v>
      </c>
      <c r="B114" s="47">
        <v>56</v>
      </c>
      <c r="C114" s="16">
        <f>IF(+'DOMESTIC DEMAND'!$G$29=B114,A114,)</f>
        <v>0</v>
      </c>
      <c r="D114" s="16"/>
      <c r="E114" s="16"/>
      <c r="F114" s="16"/>
      <c r="G114" s="16"/>
      <c r="H114" s="16"/>
      <c r="I114" s="16"/>
      <c r="J114" s="16"/>
      <c r="K114" s="16"/>
    </row>
    <row r="115" spans="1:11" x14ac:dyDescent="0.25">
      <c r="A115" s="19">
        <f>A114+(1/4)</f>
        <v>31.25</v>
      </c>
      <c r="B115" s="45">
        <v>56.5</v>
      </c>
      <c r="C115" s="16">
        <f>IF(+'DOMESTIC DEMAND'!$G$29=B115,A115,)</f>
        <v>0</v>
      </c>
      <c r="D115" s="16"/>
      <c r="E115" s="16"/>
      <c r="F115" s="16"/>
      <c r="G115" s="16"/>
      <c r="H115" s="16"/>
      <c r="I115" s="16"/>
      <c r="J115" s="16"/>
      <c r="K115" s="16"/>
    </row>
    <row r="116" spans="1:11" x14ac:dyDescent="0.25">
      <c r="A116" s="19">
        <f>A115+(1/4)</f>
        <v>31.5</v>
      </c>
      <c r="B116" s="45">
        <v>57</v>
      </c>
      <c r="C116" s="16">
        <f>IF(+'DOMESTIC DEMAND'!$G$29=B116,A116,)</f>
        <v>0</v>
      </c>
      <c r="D116" s="16"/>
      <c r="E116" s="16"/>
      <c r="F116" s="16"/>
      <c r="G116" s="16"/>
      <c r="H116" s="16"/>
      <c r="I116" s="16"/>
      <c r="J116" s="16"/>
      <c r="K116" s="16"/>
    </row>
    <row r="117" spans="1:11" x14ac:dyDescent="0.25">
      <c r="A117" s="19">
        <f>A116+(1/4)</f>
        <v>31.75</v>
      </c>
      <c r="B117" s="45">
        <v>57.5</v>
      </c>
      <c r="C117" s="16">
        <f>IF(+'DOMESTIC DEMAND'!$G$29=B117,A117,)</f>
        <v>0</v>
      </c>
      <c r="D117" s="16"/>
      <c r="E117" s="16"/>
      <c r="F117" s="16"/>
      <c r="G117" s="16"/>
      <c r="H117" s="16"/>
      <c r="I117" s="16"/>
      <c r="J117" s="16"/>
      <c r="K117" s="16"/>
    </row>
    <row r="118" spans="1:11" x14ac:dyDescent="0.25">
      <c r="A118" s="50">
        <v>32</v>
      </c>
      <c r="B118" s="47">
        <v>58</v>
      </c>
      <c r="C118" s="16">
        <f>IF(+'DOMESTIC DEMAND'!$G$29=B118,A118,)</f>
        <v>0</v>
      </c>
      <c r="D118" s="16"/>
      <c r="E118" s="16"/>
      <c r="F118" s="16"/>
      <c r="G118" s="16"/>
      <c r="H118" s="16"/>
      <c r="I118" s="16"/>
      <c r="J118" s="16"/>
      <c r="K118" s="16"/>
    </row>
    <row r="119" spans="1:11" x14ac:dyDescent="0.25">
      <c r="A119" s="19">
        <f>A118+(1/4)</f>
        <v>32.25</v>
      </c>
      <c r="B119" s="45">
        <v>58.5</v>
      </c>
      <c r="C119" s="16">
        <f>IF(+'DOMESTIC DEMAND'!$G$29=B119,A119,)</f>
        <v>0</v>
      </c>
      <c r="D119" s="16"/>
      <c r="E119" s="16"/>
      <c r="F119" s="16"/>
      <c r="G119" s="16"/>
      <c r="H119" s="16"/>
      <c r="I119" s="16"/>
      <c r="J119" s="16"/>
      <c r="K119" s="16"/>
    </row>
    <row r="120" spans="1:11" x14ac:dyDescent="0.25">
      <c r="A120" s="19">
        <f>A119+(1/4)</f>
        <v>32.5</v>
      </c>
      <c r="B120" s="45">
        <v>59</v>
      </c>
      <c r="C120" s="16">
        <f>IF(+'DOMESTIC DEMAND'!$G$29=B120,A120,)</f>
        <v>0</v>
      </c>
      <c r="D120" s="16"/>
      <c r="E120" s="16"/>
      <c r="F120" s="16"/>
      <c r="G120" s="16"/>
      <c r="H120" s="16"/>
      <c r="I120" s="16"/>
      <c r="J120" s="16"/>
      <c r="K120" s="16"/>
    </row>
    <row r="121" spans="1:11" x14ac:dyDescent="0.25">
      <c r="A121" s="19">
        <f>A120+(1/4)</f>
        <v>32.75</v>
      </c>
      <c r="B121" s="45">
        <v>59.5</v>
      </c>
      <c r="C121" s="16">
        <f>IF(+'DOMESTIC DEMAND'!$G$29=B121,A121,)</f>
        <v>0</v>
      </c>
      <c r="D121" s="16"/>
      <c r="E121" s="16"/>
      <c r="F121" s="16"/>
      <c r="G121" s="16"/>
      <c r="H121" s="16"/>
      <c r="I121" s="16"/>
      <c r="J121" s="16"/>
      <c r="K121" s="16"/>
    </row>
    <row r="122" spans="1:11" x14ac:dyDescent="0.25">
      <c r="A122" s="50">
        <v>33</v>
      </c>
      <c r="B122" s="47">
        <v>60</v>
      </c>
      <c r="C122" s="16">
        <f>IF(+'DOMESTIC DEMAND'!$G$29=B122,A122,)</f>
        <v>0</v>
      </c>
      <c r="D122" s="16"/>
      <c r="E122" s="16"/>
      <c r="F122" s="16"/>
      <c r="G122" s="16"/>
      <c r="H122" s="16"/>
      <c r="I122" s="16"/>
      <c r="J122" s="16"/>
      <c r="K122" s="16"/>
    </row>
    <row r="123" spans="1:11" x14ac:dyDescent="0.25">
      <c r="A123" s="19">
        <f>A122+(1/6)</f>
        <v>33.166666666666664</v>
      </c>
      <c r="B123" s="45">
        <v>60.5</v>
      </c>
      <c r="C123" s="16">
        <f>IF(+'DOMESTIC DEMAND'!$G$29=B123,A123,)</f>
        <v>0</v>
      </c>
      <c r="D123" s="16"/>
      <c r="E123" s="16"/>
      <c r="F123" s="16"/>
      <c r="G123" s="16"/>
      <c r="H123" s="16"/>
      <c r="I123" s="16"/>
      <c r="J123" s="16"/>
      <c r="K123" s="16"/>
    </row>
    <row r="124" spans="1:11" x14ac:dyDescent="0.25">
      <c r="A124" s="19">
        <f>A123+(1/6)</f>
        <v>33.333333333333329</v>
      </c>
      <c r="B124" s="45">
        <v>61</v>
      </c>
      <c r="C124" s="16">
        <f>IF(+'DOMESTIC DEMAND'!$G$29=B124,A124,)</f>
        <v>0</v>
      </c>
      <c r="D124" s="16"/>
      <c r="E124" s="16"/>
      <c r="F124" s="16"/>
      <c r="G124" s="16"/>
      <c r="H124" s="16"/>
      <c r="I124" s="16"/>
      <c r="J124" s="16"/>
      <c r="K124" s="16"/>
    </row>
    <row r="125" spans="1:11" x14ac:dyDescent="0.25">
      <c r="A125" s="19">
        <f>A124+(1/6)</f>
        <v>33.499999999999993</v>
      </c>
      <c r="B125" s="45">
        <v>61.5</v>
      </c>
      <c r="C125" s="16">
        <f>IF(+'DOMESTIC DEMAND'!$G$29=B125,A125,)</f>
        <v>0</v>
      </c>
      <c r="D125" s="16"/>
      <c r="E125" s="16"/>
      <c r="F125" s="16"/>
      <c r="G125" s="16"/>
      <c r="H125" s="16"/>
      <c r="I125" s="16"/>
      <c r="J125" s="16"/>
      <c r="K125" s="16"/>
    </row>
    <row r="126" spans="1:11" x14ac:dyDescent="0.25">
      <c r="A126" s="19">
        <f>A125+(1/6)</f>
        <v>33.666666666666657</v>
      </c>
      <c r="B126" s="49">
        <v>62</v>
      </c>
      <c r="C126" s="16">
        <f>IF(+'DOMESTIC DEMAND'!$G$29=B126,A126,)</f>
        <v>0</v>
      </c>
      <c r="D126" s="16"/>
      <c r="E126" s="16"/>
      <c r="F126" s="16"/>
      <c r="G126" s="16"/>
      <c r="H126" s="16"/>
      <c r="I126" s="16"/>
      <c r="J126" s="16"/>
      <c r="K126" s="16"/>
    </row>
    <row r="127" spans="1:11" x14ac:dyDescent="0.25">
      <c r="A127" s="19">
        <f>A126+(1/6)</f>
        <v>33.833333333333321</v>
      </c>
      <c r="B127" s="49">
        <v>62.5</v>
      </c>
      <c r="C127" s="16">
        <f>IF(+'DOMESTIC DEMAND'!$G$29=B127,A127,)</f>
        <v>0</v>
      </c>
      <c r="D127" s="16"/>
      <c r="E127" s="16"/>
      <c r="F127" s="16"/>
      <c r="G127" s="16"/>
      <c r="H127" s="16"/>
      <c r="I127" s="16"/>
      <c r="J127" s="16"/>
      <c r="K127" s="16"/>
    </row>
    <row r="128" spans="1:11" x14ac:dyDescent="0.25">
      <c r="A128" s="50">
        <v>34</v>
      </c>
      <c r="B128" s="47">
        <v>63</v>
      </c>
      <c r="C128" s="16">
        <f>IF(+'DOMESTIC DEMAND'!$G$29=B128,A128,)</f>
        <v>0</v>
      </c>
      <c r="D128" s="16"/>
      <c r="E128" s="16"/>
      <c r="F128" s="16"/>
      <c r="G128" s="16"/>
      <c r="H128" s="16"/>
      <c r="I128" s="16"/>
      <c r="J128" s="16"/>
      <c r="K128" s="16"/>
    </row>
    <row r="129" spans="1:11" x14ac:dyDescent="0.25">
      <c r="A129" s="19">
        <f>A128+(1/6)</f>
        <v>34.166666666666664</v>
      </c>
      <c r="B129" s="49">
        <v>63.5</v>
      </c>
      <c r="C129" s="16">
        <f>IF(+'DOMESTIC DEMAND'!$G$29=B129,A129,)</f>
        <v>0</v>
      </c>
      <c r="D129" s="16"/>
      <c r="E129" s="16"/>
      <c r="F129" s="16"/>
      <c r="G129" s="16"/>
      <c r="H129" s="16"/>
      <c r="I129" s="16"/>
      <c r="J129" s="16"/>
      <c r="K129" s="16"/>
    </row>
    <row r="130" spans="1:11" x14ac:dyDescent="0.25">
      <c r="A130" s="19">
        <f>A129+(1/6)</f>
        <v>34.333333333333329</v>
      </c>
      <c r="B130" s="49">
        <v>64</v>
      </c>
      <c r="C130" s="16">
        <f>IF(+'DOMESTIC DEMAND'!$G$29=B130,A130,)</f>
        <v>0</v>
      </c>
      <c r="D130" s="16"/>
      <c r="E130" s="16"/>
      <c r="F130" s="16"/>
      <c r="G130" s="16"/>
      <c r="H130" s="16"/>
      <c r="I130" s="16"/>
      <c r="J130" s="16"/>
      <c r="K130" s="16"/>
    </row>
    <row r="131" spans="1:11" x14ac:dyDescent="0.25">
      <c r="A131" s="19">
        <f>A130+(1/6)</f>
        <v>34.499999999999993</v>
      </c>
      <c r="B131" s="49">
        <v>64.5</v>
      </c>
      <c r="C131" s="16">
        <f>IF(+'DOMESTIC DEMAND'!$G$29=B131,A131,)</f>
        <v>0</v>
      </c>
      <c r="D131" s="16"/>
      <c r="E131" s="16"/>
      <c r="F131" s="16"/>
      <c r="G131" s="16"/>
      <c r="H131" s="16"/>
      <c r="I131" s="16"/>
      <c r="J131" s="16"/>
      <c r="K131" s="16"/>
    </row>
    <row r="132" spans="1:11" x14ac:dyDescent="0.25">
      <c r="A132" s="19">
        <f>A131+(1/6)</f>
        <v>34.666666666666657</v>
      </c>
      <c r="B132" s="49">
        <v>65</v>
      </c>
      <c r="C132" s="16">
        <f>IF(+'DOMESTIC DEMAND'!$G$29=B132,A132,)</f>
        <v>0</v>
      </c>
      <c r="D132" s="16"/>
      <c r="E132" s="16"/>
      <c r="F132" s="16"/>
      <c r="G132" s="16"/>
      <c r="H132" s="16"/>
      <c r="I132" s="16"/>
      <c r="J132" s="16"/>
      <c r="K132" s="16"/>
    </row>
    <row r="133" spans="1:11" x14ac:dyDescent="0.25">
      <c r="A133" s="19">
        <f>A132+(1/6)</f>
        <v>34.833333333333321</v>
      </c>
      <c r="B133" s="49">
        <v>65.5</v>
      </c>
      <c r="C133" s="16">
        <f>IF(+'DOMESTIC DEMAND'!$G$29=B133,A133,)</f>
        <v>0</v>
      </c>
      <c r="D133" s="16"/>
      <c r="E133" s="16"/>
      <c r="F133" s="16"/>
      <c r="G133" s="16"/>
      <c r="H133" s="16"/>
      <c r="I133" s="16"/>
      <c r="J133" s="16"/>
      <c r="K133" s="16"/>
    </row>
    <row r="134" spans="1:11" x14ac:dyDescent="0.25">
      <c r="A134" s="50">
        <v>35</v>
      </c>
      <c r="B134" s="47">
        <v>66</v>
      </c>
      <c r="C134" s="16">
        <f>IF(+'DOMESTIC DEMAND'!$G$29=B134,A134,)</f>
        <v>0</v>
      </c>
      <c r="D134" s="16"/>
      <c r="E134" s="16"/>
      <c r="F134" s="16"/>
      <c r="G134" s="16"/>
      <c r="H134" s="16"/>
      <c r="I134" s="16"/>
      <c r="J134" s="16"/>
      <c r="K134" s="16"/>
    </row>
    <row r="135" spans="1:11" x14ac:dyDescent="0.25">
      <c r="A135" s="19">
        <f>A134+(1/6)</f>
        <v>35.166666666666664</v>
      </c>
      <c r="B135" s="49">
        <v>66.5</v>
      </c>
      <c r="C135" s="16">
        <f>IF(+'DOMESTIC DEMAND'!$G$29=B135,A135,)</f>
        <v>0</v>
      </c>
      <c r="D135" s="16"/>
      <c r="E135" s="16"/>
      <c r="F135" s="16"/>
      <c r="G135" s="16"/>
      <c r="H135" s="16"/>
      <c r="I135" s="16"/>
      <c r="J135" s="16"/>
      <c r="K135" s="16"/>
    </row>
    <row r="136" spans="1:11" x14ac:dyDescent="0.25">
      <c r="A136" s="19">
        <f>A135+(1/6)</f>
        <v>35.333333333333329</v>
      </c>
      <c r="B136" s="49">
        <v>67</v>
      </c>
      <c r="C136" s="16">
        <f>IF(+'DOMESTIC DEMAND'!$G$29=B136,A136,)</f>
        <v>0</v>
      </c>
      <c r="D136" s="16"/>
      <c r="E136" s="16"/>
      <c r="F136" s="16"/>
      <c r="G136" s="16"/>
      <c r="H136" s="16"/>
      <c r="I136" s="16"/>
      <c r="J136" s="16"/>
      <c r="K136" s="16"/>
    </row>
    <row r="137" spans="1:11" x14ac:dyDescent="0.25">
      <c r="A137" s="19">
        <f>A136+(1/6)</f>
        <v>35.499999999999993</v>
      </c>
      <c r="B137" s="49">
        <v>67.5</v>
      </c>
      <c r="C137" s="16">
        <f>IF(+'DOMESTIC DEMAND'!$G$29=B137,A137,)</f>
        <v>0</v>
      </c>
      <c r="D137" s="16"/>
      <c r="E137" s="16"/>
      <c r="F137" s="16"/>
      <c r="G137" s="16"/>
      <c r="H137" s="16"/>
      <c r="I137" s="16"/>
      <c r="J137" s="16"/>
      <c r="K137" s="16"/>
    </row>
    <row r="138" spans="1:11" x14ac:dyDescent="0.25">
      <c r="A138" s="19">
        <f>A137+(1/6)</f>
        <v>35.666666666666657</v>
      </c>
      <c r="B138" s="49">
        <v>68</v>
      </c>
      <c r="C138" s="16">
        <f>IF(+'DOMESTIC DEMAND'!$G$29=B138,A138,)</f>
        <v>0</v>
      </c>
      <c r="D138" s="16"/>
      <c r="E138" s="16"/>
      <c r="F138" s="16"/>
      <c r="G138" s="16"/>
      <c r="H138" s="16"/>
      <c r="I138" s="16"/>
      <c r="J138" s="16"/>
      <c r="K138" s="16"/>
    </row>
    <row r="139" spans="1:11" x14ac:dyDescent="0.25">
      <c r="A139" s="19">
        <f>A138+(1/6)</f>
        <v>35.833333333333321</v>
      </c>
      <c r="B139" s="49">
        <v>68.5</v>
      </c>
      <c r="C139" s="16">
        <f>IF(+'DOMESTIC DEMAND'!$G$29=B139,A139,)</f>
        <v>0</v>
      </c>
      <c r="D139" s="16"/>
      <c r="E139" s="16"/>
      <c r="F139" s="16"/>
      <c r="G139" s="16"/>
      <c r="H139" s="16"/>
      <c r="I139" s="16"/>
      <c r="J139" s="16"/>
      <c r="K139" s="16"/>
    </row>
    <row r="140" spans="1:11" x14ac:dyDescent="0.25">
      <c r="A140" s="50">
        <v>36</v>
      </c>
      <c r="B140" s="47">
        <v>69</v>
      </c>
      <c r="C140" s="16">
        <f>IF(+'DOMESTIC DEMAND'!$G$29=B140,A140,)</f>
        <v>0</v>
      </c>
      <c r="D140" s="16"/>
      <c r="E140" s="16"/>
      <c r="F140" s="16"/>
      <c r="G140" s="16"/>
      <c r="H140" s="16"/>
      <c r="I140" s="16"/>
      <c r="J140" s="16"/>
      <c r="K140" s="16"/>
    </row>
    <row r="141" spans="1:11" x14ac:dyDescent="0.25">
      <c r="A141" s="19">
        <f t="shared" ref="A141:A149" si="1">A140+(1/10)</f>
        <v>36.1</v>
      </c>
      <c r="B141" s="49">
        <v>69.5</v>
      </c>
      <c r="C141" s="16">
        <f>IF(+'DOMESTIC DEMAND'!$G$29=B141,A141,)</f>
        <v>0</v>
      </c>
      <c r="D141" s="16"/>
      <c r="E141" s="16"/>
      <c r="F141" s="16"/>
      <c r="G141" s="16"/>
      <c r="H141" s="16"/>
      <c r="I141" s="16"/>
      <c r="J141" s="16"/>
      <c r="K141" s="16"/>
    </row>
    <row r="142" spans="1:11" x14ac:dyDescent="0.25">
      <c r="A142" s="19">
        <f t="shared" si="1"/>
        <v>36.200000000000003</v>
      </c>
      <c r="B142" s="49">
        <v>70</v>
      </c>
      <c r="C142" s="16">
        <f>IF(+'DOMESTIC DEMAND'!$G$29=B142,A142,)</f>
        <v>0</v>
      </c>
      <c r="D142" s="16"/>
      <c r="E142" s="16"/>
      <c r="F142" s="16"/>
      <c r="G142" s="16"/>
      <c r="H142" s="16"/>
      <c r="I142" s="16"/>
      <c r="J142" s="16"/>
      <c r="K142" s="16"/>
    </row>
    <row r="143" spans="1:11" x14ac:dyDescent="0.25">
      <c r="A143" s="19">
        <f t="shared" si="1"/>
        <v>36.300000000000004</v>
      </c>
      <c r="B143" s="49">
        <v>70.5</v>
      </c>
      <c r="C143" s="16">
        <f>IF(+'DOMESTIC DEMAND'!$G$29=B143,A143,)</f>
        <v>0</v>
      </c>
      <c r="D143" s="16"/>
      <c r="E143" s="16"/>
      <c r="F143" s="16"/>
      <c r="G143" s="16"/>
      <c r="H143" s="16"/>
      <c r="I143" s="16"/>
      <c r="J143" s="16"/>
      <c r="K143" s="16"/>
    </row>
    <row r="144" spans="1:11" x14ac:dyDescent="0.25">
      <c r="A144" s="19">
        <f t="shared" si="1"/>
        <v>36.400000000000006</v>
      </c>
      <c r="B144" s="49">
        <v>71</v>
      </c>
      <c r="C144" s="16">
        <f>IF(+'DOMESTIC DEMAND'!$G$29=B144,A144,)</f>
        <v>0</v>
      </c>
      <c r="D144" s="16"/>
      <c r="E144" s="16"/>
      <c r="F144" s="16"/>
      <c r="G144" s="16"/>
      <c r="H144" s="16"/>
      <c r="I144" s="16"/>
      <c r="J144" s="16"/>
      <c r="K144" s="16"/>
    </row>
    <row r="145" spans="1:11" x14ac:dyDescent="0.25">
      <c r="A145" s="19">
        <f t="shared" si="1"/>
        <v>36.500000000000007</v>
      </c>
      <c r="B145" s="49">
        <v>71.5</v>
      </c>
      <c r="C145" s="16">
        <f>IF(+'DOMESTIC DEMAND'!$G$29=B145,A145,)</f>
        <v>0</v>
      </c>
      <c r="D145" s="16"/>
      <c r="E145" s="16"/>
      <c r="F145" s="16"/>
      <c r="G145" s="16"/>
      <c r="H145" s="16"/>
      <c r="I145" s="16"/>
      <c r="J145" s="16"/>
      <c r="K145" s="16"/>
    </row>
    <row r="146" spans="1:11" x14ac:dyDescent="0.25">
      <c r="A146" s="19">
        <f t="shared" si="1"/>
        <v>36.600000000000009</v>
      </c>
      <c r="B146" s="49">
        <v>72</v>
      </c>
      <c r="C146" s="16">
        <f>IF(+'DOMESTIC DEMAND'!$G$29=B146,A146,)</f>
        <v>0</v>
      </c>
      <c r="D146" s="16"/>
      <c r="E146" s="16"/>
      <c r="F146" s="16"/>
      <c r="G146" s="16"/>
      <c r="H146" s="16"/>
      <c r="I146" s="16"/>
      <c r="J146" s="16"/>
      <c r="K146" s="16"/>
    </row>
    <row r="147" spans="1:11" x14ac:dyDescent="0.25">
      <c r="A147" s="19">
        <f t="shared" si="1"/>
        <v>36.70000000000001</v>
      </c>
      <c r="B147" s="49">
        <v>72.5</v>
      </c>
      <c r="C147" s="16">
        <f>IF(+'DOMESTIC DEMAND'!$G$29=B147,A147,)</f>
        <v>0</v>
      </c>
      <c r="D147" s="16"/>
      <c r="E147" s="16"/>
      <c r="F147" s="16"/>
      <c r="G147" s="16"/>
      <c r="H147" s="16"/>
      <c r="I147" s="16"/>
      <c r="J147" s="16"/>
      <c r="K147" s="16"/>
    </row>
    <row r="148" spans="1:11" x14ac:dyDescent="0.25">
      <c r="A148" s="19">
        <f t="shared" si="1"/>
        <v>36.800000000000011</v>
      </c>
      <c r="B148" s="49">
        <v>73</v>
      </c>
      <c r="C148" s="16">
        <f>IF(+'DOMESTIC DEMAND'!$G$29=B148,A148,)</f>
        <v>0</v>
      </c>
      <c r="D148" s="16"/>
      <c r="E148" s="16"/>
      <c r="F148" s="16"/>
      <c r="G148" s="16"/>
      <c r="H148" s="16"/>
      <c r="I148" s="16"/>
      <c r="J148" s="16"/>
      <c r="K148" s="16"/>
    </row>
    <row r="149" spans="1:11" x14ac:dyDescent="0.25">
      <c r="A149" s="19">
        <f t="shared" si="1"/>
        <v>36.900000000000013</v>
      </c>
      <c r="B149" s="49">
        <v>73.5</v>
      </c>
      <c r="C149" s="16">
        <f>IF(+'DOMESTIC DEMAND'!$G$29=B149,A149,)</f>
        <v>0</v>
      </c>
      <c r="D149" s="16"/>
      <c r="E149" s="16"/>
      <c r="F149" s="16"/>
      <c r="G149" s="16"/>
      <c r="H149" s="16"/>
      <c r="I149" s="16"/>
      <c r="J149" s="16"/>
      <c r="K149" s="16"/>
    </row>
    <row r="150" spans="1:11" x14ac:dyDescent="0.25">
      <c r="A150" s="50">
        <v>37</v>
      </c>
      <c r="B150" s="47">
        <v>74</v>
      </c>
      <c r="C150" s="16">
        <f>IF(+'DOMESTIC DEMAND'!$G$29=B150,A150,)</f>
        <v>0</v>
      </c>
      <c r="D150" s="16"/>
      <c r="E150" s="16"/>
      <c r="F150" s="16"/>
      <c r="G150" s="16"/>
      <c r="H150" s="16"/>
      <c r="I150" s="16"/>
      <c r="J150" s="16"/>
      <c r="K150" s="16"/>
    </row>
    <row r="151" spans="1:11" x14ac:dyDescent="0.25">
      <c r="A151" s="19">
        <f t="shared" ref="A151:A157" si="2">A150+(1/8)</f>
        <v>37.125</v>
      </c>
      <c r="B151" s="49">
        <v>74.5</v>
      </c>
      <c r="C151" s="16">
        <f>IF(+'DOMESTIC DEMAND'!$G$29=B151,A151,)</f>
        <v>0</v>
      </c>
      <c r="D151" s="16"/>
      <c r="E151" s="16"/>
      <c r="F151" s="16"/>
      <c r="G151" s="16"/>
      <c r="H151" s="16"/>
      <c r="I151" s="16"/>
      <c r="J151" s="16"/>
      <c r="K151" s="16"/>
    </row>
    <row r="152" spans="1:11" x14ac:dyDescent="0.25">
      <c r="A152" s="19">
        <f t="shared" si="2"/>
        <v>37.25</v>
      </c>
      <c r="B152" s="49">
        <v>75</v>
      </c>
      <c r="C152" s="16">
        <f>IF(+'DOMESTIC DEMAND'!$G$29=B152,A152,)</f>
        <v>0</v>
      </c>
      <c r="D152" s="16"/>
      <c r="E152" s="16"/>
      <c r="F152" s="16"/>
      <c r="G152" s="16"/>
      <c r="H152" s="16"/>
      <c r="I152" s="16"/>
      <c r="J152" s="16"/>
      <c r="K152" s="16"/>
    </row>
    <row r="153" spans="1:11" x14ac:dyDescent="0.25">
      <c r="A153" s="19">
        <f t="shared" si="2"/>
        <v>37.375</v>
      </c>
      <c r="B153" s="49">
        <v>75.5</v>
      </c>
      <c r="C153" s="16">
        <f>IF(+'DOMESTIC DEMAND'!$G$29=B153,A153,)</f>
        <v>0</v>
      </c>
      <c r="D153" s="16"/>
      <c r="E153" s="16"/>
      <c r="F153" s="16"/>
      <c r="G153" s="16"/>
      <c r="H153" s="16"/>
      <c r="I153" s="16"/>
      <c r="J153" s="16"/>
      <c r="K153" s="16"/>
    </row>
    <row r="154" spans="1:11" x14ac:dyDescent="0.25">
      <c r="A154" s="19">
        <f t="shared" si="2"/>
        <v>37.5</v>
      </c>
      <c r="B154" s="49">
        <v>76</v>
      </c>
      <c r="C154" s="16">
        <f>IF(+'DOMESTIC DEMAND'!$G$29=B154,A154,)</f>
        <v>0</v>
      </c>
      <c r="D154" s="16"/>
      <c r="E154" s="16"/>
      <c r="F154" s="16"/>
      <c r="G154" s="16"/>
      <c r="H154" s="16"/>
      <c r="I154" s="16"/>
      <c r="J154" s="16"/>
      <c r="K154" s="16"/>
    </row>
    <row r="155" spans="1:11" x14ac:dyDescent="0.25">
      <c r="A155" s="19">
        <f t="shared" si="2"/>
        <v>37.625</v>
      </c>
      <c r="B155" s="49">
        <v>76.5</v>
      </c>
      <c r="C155" s="16">
        <f>IF(+'DOMESTIC DEMAND'!$G$29=B155,A155,)</f>
        <v>0</v>
      </c>
      <c r="D155" s="16"/>
      <c r="E155" s="16"/>
      <c r="F155" s="16"/>
      <c r="G155" s="16"/>
      <c r="H155" s="16"/>
      <c r="I155" s="16"/>
      <c r="J155" s="16"/>
      <c r="K155" s="16"/>
    </row>
    <row r="156" spans="1:11" x14ac:dyDescent="0.25">
      <c r="A156" s="19">
        <f t="shared" si="2"/>
        <v>37.75</v>
      </c>
      <c r="B156" s="49">
        <v>77</v>
      </c>
      <c r="C156" s="16">
        <f>IF(+'DOMESTIC DEMAND'!$G$29=B156,A156,)</f>
        <v>0</v>
      </c>
      <c r="D156" s="16"/>
      <c r="E156" s="16"/>
      <c r="F156" s="16"/>
      <c r="G156" s="16"/>
      <c r="H156" s="16"/>
      <c r="I156" s="16"/>
      <c r="J156" s="16"/>
      <c r="K156" s="16"/>
    </row>
    <row r="157" spans="1:11" x14ac:dyDescent="0.25">
      <c r="A157" s="19">
        <f t="shared" si="2"/>
        <v>37.875</v>
      </c>
      <c r="B157" s="49">
        <v>77.5</v>
      </c>
      <c r="C157" s="16">
        <f>IF(+'DOMESTIC DEMAND'!$G$29=B157,A157,)</f>
        <v>0</v>
      </c>
      <c r="D157" s="16"/>
      <c r="E157" s="16"/>
      <c r="F157" s="16"/>
      <c r="G157" s="16"/>
      <c r="H157" s="16"/>
      <c r="I157" s="16"/>
      <c r="J157" s="16"/>
      <c r="K157" s="16"/>
    </row>
    <row r="158" spans="1:11" x14ac:dyDescent="0.25">
      <c r="A158" s="50">
        <v>38</v>
      </c>
      <c r="B158" s="47">
        <v>78</v>
      </c>
      <c r="C158" s="16">
        <f>IF(+'DOMESTIC DEMAND'!$G$29=B158,A158,)</f>
        <v>0</v>
      </c>
      <c r="D158" s="16"/>
      <c r="E158" s="16"/>
      <c r="F158" s="16"/>
      <c r="G158" s="16"/>
      <c r="H158" s="16"/>
      <c r="I158" s="16"/>
      <c r="J158" s="16"/>
      <c r="K158" s="16"/>
    </row>
    <row r="159" spans="1:11" x14ac:dyDescent="0.25">
      <c r="A159" s="19">
        <f t="shared" ref="A159:A167" si="3">A158+(1/10)</f>
        <v>38.1</v>
      </c>
      <c r="B159" s="49">
        <v>78.5</v>
      </c>
      <c r="C159" s="16">
        <f>IF(+'DOMESTIC DEMAND'!$G$29=B159,A159,)</f>
        <v>0</v>
      </c>
      <c r="D159" s="16"/>
      <c r="E159" s="16"/>
      <c r="F159" s="16"/>
      <c r="G159" s="16"/>
      <c r="H159" s="16"/>
      <c r="I159" s="16"/>
      <c r="J159" s="16"/>
      <c r="K159" s="16"/>
    </row>
    <row r="160" spans="1:11" x14ac:dyDescent="0.25">
      <c r="A160" s="19">
        <f t="shared" si="3"/>
        <v>38.200000000000003</v>
      </c>
      <c r="B160" s="49">
        <v>79</v>
      </c>
      <c r="C160" s="16">
        <f>IF(+'DOMESTIC DEMAND'!$G$29=B160,A160,)</f>
        <v>0</v>
      </c>
      <c r="D160" s="16"/>
      <c r="E160" s="16"/>
      <c r="F160" s="16"/>
      <c r="G160" s="16"/>
      <c r="H160" s="16"/>
      <c r="I160" s="16"/>
      <c r="J160" s="16"/>
      <c r="K160" s="16"/>
    </row>
    <row r="161" spans="1:11" x14ac:dyDescent="0.25">
      <c r="A161" s="19">
        <f t="shared" si="3"/>
        <v>38.300000000000004</v>
      </c>
      <c r="B161" s="49">
        <v>79.5</v>
      </c>
      <c r="C161" s="16">
        <f>IF(+'DOMESTIC DEMAND'!$G$29=B161,A161,)</f>
        <v>0</v>
      </c>
      <c r="D161" s="16"/>
      <c r="E161" s="16"/>
      <c r="F161" s="16"/>
      <c r="G161" s="16"/>
      <c r="H161" s="16"/>
      <c r="I161" s="16"/>
      <c r="J161" s="16"/>
      <c r="K161" s="16"/>
    </row>
    <row r="162" spans="1:11" x14ac:dyDescent="0.25">
      <c r="A162" s="19">
        <f t="shared" si="3"/>
        <v>38.400000000000006</v>
      </c>
      <c r="B162" s="49">
        <v>80</v>
      </c>
      <c r="C162" s="16">
        <f>IF(+'DOMESTIC DEMAND'!$G$29=B162,A162,)</f>
        <v>0</v>
      </c>
      <c r="D162" s="16"/>
      <c r="E162" s="16"/>
      <c r="F162" s="16"/>
      <c r="G162" s="16"/>
      <c r="H162" s="16"/>
      <c r="I162" s="16"/>
      <c r="J162" s="16"/>
      <c r="K162" s="16"/>
    </row>
    <row r="163" spans="1:11" x14ac:dyDescent="0.25">
      <c r="A163" s="19">
        <f t="shared" si="3"/>
        <v>38.500000000000007</v>
      </c>
      <c r="B163" s="49">
        <v>80.5</v>
      </c>
      <c r="C163" s="16">
        <f>IF(+'DOMESTIC DEMAND'!$G$29=B163,A163,)</f>
        <v>0</v>
      </c>
      <c r="D163" s="16"/>
      <c r="E163" s="16"/>
      <c r="F163" s="16"/>
      <c r="G163" s="16"/>
      <c r="H163" s="16"/>
      <c r="I163" s="16"/>
      <c r="J163" s="16"/>
      <c r="K163" s="16"/>
    </row>
    <row r="164" spans="1:11" x14ac:dyDescent="0.25">
      <c r="A164" s="19">
        <f t="shared" si="3"/>
        <v>38.600000000000009</v>
      </c>
      <c r="B164" s="49">
        <v>81</v>
      </c>
      <c r="C164" s="16">
        <f>IF(+'DOMESTIC DEMAND'!$G$29=B164,A164,)</f>
        <v>0</v>
      </c>
      <c r="D164" s="16"/>
      <c r="E164" s="16"/>
      <c r="F164" s="16"/>
      <c r="G164" s="16"/>
      <c r="H164" s="16"/>
      <c r="I164" s="16"/>
      <c r="J164" s="16"/>
      <c r="K164" s="16"/>
    </row>
    <row r="165" spans="1:11" x14ac:dyDescent="0.25">
      <c r="A165" s="19">
        <f t="shared" si="3"/>
        <v>38.70000000000001</v>
      </c>
      <c r="B165" s="49">
        <v>81.5</v>
      </c>
      <c r="C165" s="16">
        <f>IF(+'DOMESTIC DEMAND'!$G$29=B165,A165,)</f>
        <v>0</v>
      </c>
      <c r="D165" s="16"/>
      <c r="E165" s="16"/>
      <c r="F165" s="16"/>
      <c r="G165" s="16"/>
      <c r="H165" s="16"/>
      <c r="I165" s="16"/>
      <c r="J165" s="16"/>
      <c r="K165" s="16"/>
    </row>
    <row r="166" spans="1:11" x14ac:dyDescent="0.25">
      <c r="A166" s="19">
        <f t="shared" si="3"/>
        <v>38.800000000000011</v>
      </c>
      <c r="B166" s="49">
        <v>82</v>
      </c>
      <c r="C166" s="16">
        <f>IF(+'DOMESTIC DEMAND'!$G$29=B166,A166,)</f>
        <v>0</v>
      </c>
      <c r="D166" s="16"/>
      <c r="E166" s="16"/>
      <c r="F166" s="16"/>
      <c r="G166" s="16"/>
      <c r="H166" s="16"/>
      <c r="I166" s="16"/>
      <c r="J166" s="16"/>
      <c r="K166" s="16"/>
    </row>
    <row r="167" spans="1:11" x14ac:dyDescent="0.25">
      <c r="A167" s="19">
        <f t="shared" si="3"/>
        <v>38.900000000000013</v>
      </c>
      <c r="B167" s="49">
        <v>82.5</v>
      </c>
      <c r="C167" s="16">
        <f>IF(+'DOMESTIC DEMAND'!$G$29=B167,A167,)</f>
        <v>0</v>
      </c>
      <c r="D167" s="16"/>
      <c r="E167" s="16"/>
      <c r="F167" s="16"/>
      <c r="G167" s="16"/>
      <c r="H167" s="16"/>
      <c r="I167" s="16"/>
      <c r="J167" s="16"/>
      <c r="K167" s="16"/>
    </row>
    <row r="168" spans="1:11" x14ac:dyDescent="0.25">
      <c r="A168" s="50">
        <v>39</v>
      </c>
      <c r="B168" s="47">
        <v>83</v>
      </c>
      <c r="C168" s="16">
        <f>IF(+'DOMESTIC DEMAND'!$G$29=B168,A168,)</f>
        <v>0</v>
      </c>
      <c r="D168" s="16"/>
      <c r="E168" s="16"/>
      <c r="F168" s="16"/>
      <c r="G168" s="16"/>
      <c r="H168" s="16"/>
      <c r="I168" s="16"/>
      <c r="J168" s="16"/>
      <c r="K168" s="16"/>
    </row>
    <row r="169" spans="1:11" x14ac:dyDescent="0.25">
      <c r="A169" s="19">
        <f>A168+(1/6)</f>
        <v>39.166666666666664</v>
      </c>
      <c r="B169" s="49">
        <v>83.5</v>
      </c>
      <c r="C169" s="16">
        <f>IF(+'DOMESTIC DEMAND'!$G$29=B169,A169,)</f>
        <v>0</v>
      </c>
      <c r="D169" s="16"/>
      <c r="E169" s="16"/>
      <c r="F169" s="16"/>
      <c r="G169" s="16"/>
      <c r="H169" s="16"/>
      <c r="I169" s="16"/>
      <c r="J169" s="16"/>
      <c r="K169" s="16"/>
    </row>
    <row r="170" spans="1:11" x14ac:dyDescent="0.25">
      <c r="A170" s="19">
        <f>A169+(1/6)</f>
        <v>39.333333333333329</v>
      </c>
      <c r="B170" s="49">
        <v>84</v>
      </c>
      <c r="C170" s="16">
        <f>IF(+'DOMESTIC DEMAND'!$G$29=B170,A170,)</f>
        <v>0</v>
      </c>
      <c r="D170" s="16"/>
      <c r="E170" s="16"/>
      <c r="F170" s="16"/>
      <c r="G170" s="16"/>
      <c r="H170" s="16"/>
      <c r="I170" s="16"/>
      <c r="J170" s="16"/>
      <c r="K170" s="16"/>
    </row>
    <row r="171" spans="1:11" x14ac:dyDescent="0.25">
      <c r="A171" s="19">
        <f>A170+(1/6)</f>
        <v>39.499999999999993</v>
      </c>
      <c r="B171" s="49">
        <v>84.5</v>
      </c>
      <c r="C171" s="16">
        <f>IF(+'DOMESTIC DEMAND'!$G$29=B171,A171,)</f>
        <v>0</v>
      </c>
      <c r="D171" s="16"/>
      <c r="E171" s="16"/>
      <c r="F171" s="16"/>
      <c r="G171" s="16"/>
      <c r="H171" s="16"/>
      <c r="I171" s="16"/>
      <c r="J171" s="16"/>
      <c r="K171" s="16"/>
    </row>
    <row r="172" spans="1:11" x14ac:dyDescent="0.25">
      <c r="A172" s="19">
        <f>A171+(1/6)</f>
        <v>39.666666666666657</v>
      </c>
      <c r="B172" s="49">
        <v>85</v>
      </c>
      <c r="C172" s="16">
        <f>IF(+'DOMESTIC DEMAND'!$G$29=B172,A172,)</f>
        <v>0</v>
      </c>
      <c r="D172" s="16"/>
      <c r="E172" s="16"/>
      <c r="F172" s="16"/>
      <c r="G172" s="16"/>
      <c r="H172" s="16"/>
      <c r="I172" s="16"/>
      <c r="J172" s="16"/>
      <c r="K172" s="16"/>
    </row>
    <row r="173" spans="1:11" x14ac:dyDescent="0.25">
      <c r="A173" s="19">
        <f>A172+(1/6)</f>
        <v>39.833333333333321</v>
      </c>
      <c r="B173" s="49">
        <v>85.5</v>
      </c>
      <c r="C173" s="16">
        <f>IF(+'DOMESTIC DEMAND'!$G$29=B173,A173,)</f>
        <v>0</v>
      </c>
      <c r="D173" s="16"/>
      <c r="E173" s="16"/>
      <c r="F173" s="16"/>
      <c r="G173" s="16"/>
      <c r="H173" s="16"/>
      <c r="I173" s="16"/>
      <c r="J173" s="16"/>
      <c r="K173" s="16"/>
    </row>
    <row r="174" spans="1:11" x14ac:dyDescent="0.25">
      <c r="A174" s="50">
        <v>40</v>
      </c>
      <c r="B174" s="47">
        <v>86</v>
      </c>
      <c r="C174" s="16">
        <f>IF(+'DOMESTIC DEMAND'!$G$29=B174,A174,)</f>
        <v>0</v>
      </c>
      <c r="D174" s="16"/>
      <c r="E174" s="16"/>
      <c r="F174" s="16"/>
      <c r="G174" s="16"/>
      <c r="H174" s="16"/>
      <c r="I174" s="16"/>
      <c r="J174" s="16"/>
      <c r="K174" s="16"/>
    </row>
    <row r="175" spans="1:11" x14ac:dyDescent="0.25">
      <c r="A175" s="19">
        <f t="shared" ref="A175:A181" si="4">A174+(1/8)</f>
        <v>40.125</v>
      </c>
      <c r="B175" s="49">
        <v>86.5</v>
      </c>
      <c r="C175" s="16">
        <f>IF(+'DOMESTIC DEMAND'!$G$29=B175,A175,)</f>
        <v>0</v>
      </c>
      <c r="D175" s="16"/>
      <c r="E175" s="16"/>
      <c r="F175" s="16"/>
      <c r="G175" s="16"/>
      <c r="H175" s="16"/>
      <c r="I175" s="16"/>
      <c r="J175" s="16"/>
      <c r="K175" s="16"/>
    </row>
    <row r="176" spans="1:11" x14ac:dyDescent="0.25">
      <c r="A176" s="19">
        <f t="shared" si="4"/>
        <v>40.25</v>
      </c>
      <c r="B176" s="49">
        <v>87</v>
      </c>
      <c r="C176" s="16">
        <f>IF(+'DOMESTIC DEMAND'!$G$29=B176,A176,)</f>
        <v>0</v>
      </c>
      <c r="D176" s="16"/>
      <c r="E176" s="16"/>
      <c r="F176" s="16"/>
      <c r="G176" s="16"/>
      <c r="H176" s="16"/>
      <c r="I176" s="16"/>
      <c r="J176" s="16"/>
      <c r="K176" s="16"/>
    </row>
    <row r="177" spans="1:11" x14ac:dyDescent="0.25">
      <c r="A177" s="19">
        <f t="shared" si="4"/>
        <v>40.375</v>
      </c>
      <c r="B177" s="49">
        <v>87.5</v>
      </c>
      <c r="C177" s="16">
        <f>IF(+'DOMESTIC DEMAND'!$G$29=B177,A177,)</f>
        <v>0</v>
      </c>
      <c r="D177" s="16"/>
      <c r="E177" s="16"/>
      <c r="F177" s="16"/>
      <c r="G177" s="16"/>
      <c r="H177" s="16"/>
      <c r="I177" s="16"/>
      <c r="J177" s="16"/>
      <c r="K177" s="16"/>
    </row>
    <row r="178" spans="1:11" x14ac:dyDescent="0.25">
      <c r="A178" s="19">
        <f t="shared" si="4"/>
        <v>40.5</v>
      </c>
      <c r="B178" s="49">
        <v>88</v>
      </c>
      <c r="C178" s="16">
        <f>IF(+'DOMESTIC DEMAND'!$G$29=B178,A178,)</f>
        <v>0</v>
      </c>
      <c r="D178" s="16"/>
      <c r="E178" s="16"/>
      <c r="F178" s="16"/>
      <c r="G178" s="16"/>
      <c r="H178" s="16"/>
      <c r="I178" s="16"/>
      <c r="J178" s="16"/>
      <c r="K178" s="16"/>
    </row>
    <row r="179" spans="1:11" x14ac:dyDescent="0.25">
      <c r="A179" s="19">
        <f t="shared" si="4"/>
        <v>40.625</v>
      </c>
      <c r="B179" s="49">
        <v>88.5</v>
      </c>
      <c r="C179" s="16">
        <f>IF(+'DOMESTIC DEMAND'!$G$29=B179,A179,)</f>
        <v>0</v>
      </c>
      <c r="D179" s="16"/>
      <c r="E179" s="16"/>
      <c r="F179" s="16"/>
      <c r="G179" s="16"/>
      <c r="H179" s="16"/>
      <c r="I179" s="16"/>
      <c r="J179" s="16"/>
      <c r="K179" s="16"/>
    </row>
    <row r="180" spans="1:11" x14ac:dyDescent="0.25">
      <c r="A180" s="19">
        <f t="shared" si="4"/>
        <v>40.75</v>
      </c>
      <c r="B180" s="49">
        <v>89</v>
      </c>
      <c r="C180" s="16">
        <f>IF(+'DOMESTIC DEMAND'!$G$29=B180,A180,)</f>
        <v>0</v>
      </c>
      <c r="D180" s="16"/>
      <c r="E180" s="16"/>
      <c r="F180" s="16"/>
      <c r="G180" s="16"/>
      <c r="H180" s="16"/>
      <c r="I180" s="16"/>
      <c r="J180" s="16"/>
      <c r="K180" s="16"/>
    </row>
    <row r="181" spans="1:11" x14ac:dyDescent="0.25">
      <c r="A181" s="19">
        <f t="shared" si="4"/>
        <v>40.875</v>
      </c>
      <c r="B181" s="49">
        <v>89.5</v>
      </c>
      <c r="C181" s="16">
        <f>IF(+'DOMESTIC DEMAND'!$G$29=B181,A181,)</f>
        <v>0</v>
      </c>
      <c r="D181" s="16"/>
      <c r="E181" s="16"/>
      <c r="F181" s="16"/>
      <c r="G181" s="16"/>
      <c r="H181" s="16"/>
      <c r="I181" s="16"/>
      <c r="J181" s="16"/>
      <c r="K181" s="16"/>
    </row>
    <row r="182" spans="1:11" x14ac:dyDescent="0.25">
      <c r="A182" s="50">
        <v>41</v>
      </c>
      <c r="B182" s="47">
        <v>90</v>
      </c>
      <c r="C182" s="16">
        <f>IF(+'DOMESTIC DEMAND'!$G$29=B182,A182,)</f>
        <v>0</v>
      </c>
      <c r="D182" s="16"/>
      <c r="E182" s="16"/>
      <c r="F182" s="16"/>
      <c r="G182" s="16"/>
      <c r="H182" s="16"/>
      <c r="I182" s="16"/>
      <c r="J182" s="16"/>
      <c r="K182" s="16"/>
    </row>
    <row r="183" spans="1:11" x14ac:dyDescent="0.25">
      <c r="A183" s="19">
        <f t="shared" ref="A183:A191" si="5">A182+(1/10)</f>
        <v>41.1</v>
      </c>
      <c r="B183" s="49">
        <v>90.5</v>
      </c>
      <c r="C183" s="16">
        <f>IF(+'DOMESTIC DEMAND'!$G$29=B183,A183,)</f>
        <v>0</v>
      </c>
      <c r="D183" s="16"/>
      <c r="E183" s="16"/>
      <c r="F183" s="16"/>
      <c r="G183" s="16"/>
      <c r="H183" s="16"/>
      <c r="I183" s="16"/>
      <c r="J183" s="16"/>
      <c r="K183" s="16"/>
    </row>
    <row r="184" spans="1:11" x14ac:dyDescent="0.25">
      <c r="A184" s="19">
        <f t="shared" si="5"/>
        <v>41.2</v>
      </c>
      <c r="B184" s="49">
        <v>91</v>
      </c>
      <c r="C184" s="16">
        <f>IF(+'DOMESTIC DEMAND'!$G$29=B184,A184,)</f>
        <v>0</v>
      </c>
      <c r="D184" s="16"/>
      <c r="E184" s="16"/>
      <c r="F184" s="16"/>
      <c r="G184" s="16"/>
      <c r="H184" s="16"/>
      <c r="I184" s="16"/>
      <c r="J184" s="16"/>
      <c r="K184" s="16"/>
    </row>
    <row r="185" spans="1:11" x14ac:dyDescent="0.25">
      <c r="A185" s="19">
        <f t="shared" si="5"/>
        <v>41.300000000000004</v>
      </c>
      <c r="B185" s="49">
        <v>91.5</v>
      </c>
      <c r="C185" s="16">
        <f>IF(+'DOMESTIC DEMAND'!$G$29=B185,A185,)</f>
        <v>0</v>
      </c>
      <c r="D185" s="16"/>
      <c r="E185" s="16"/>
      <c r="F185" s="16"/>
      <c r="G185" s="16"/>
      <c r="H185" s="16"/>
      <c r="I185" s="16"/>
      <c r="J185" s="16"/>
      <c r="K185" s="16"/>
    </row>
    <row r="186" spans="1:11" x14ac:dyDescent="0.25">
      <c r="A186" s="19">
        <f t="shared" si="5"/>
        <v>41.400000000000006</v>
      </c>
      <c r="B186" s="49">
        <v>92</v>
      </c>
      <c r="C186" s="16">
        <f>IF(+'DOMESTIC DEMAND'!$G$29=B186,A186,)</f>
        <v>0</v>
      </c>
      <c r="D186" s="16"/>
      <c r="E186" s="16"/>
      <c r="F186" s="16"/>
      <c r="G186" s="16"/>
      <c r="H186" s="16"/>
      <c r="I186" s="16"/>
      <c r="J186" s="16"/>
      <c r="K186" s="16"/>
    </row>
    <row r="187" spans="1:11" x14ac:dyDescent="0.25">
      <c r="A187" s="19">
        <f t="shared" si="5"/>
        <v>41.500000000000007</v>
      </c>
      <c r="B187" s="49">
        <v>92.5</v>
      </c>
      <c r="C187" s="16">
        <f>IF(+'DOMESTIC DEMAND'!$G$29=B187,A187,)</f>
        <v>0</v>
      </c>
      <c r="D187" s="16"/>
      <c r="E187" s="16"/>
      <c r="F187" s="16"/>
      <c r="G187" s="16"/>
      <c r="H187" s="16"/>
      <c r="I187" s="16"/>
      <c r="J187" s="16"/>
      <c r="K187" s="16"/>
    </row>
    <row r="188" spans="1:11" x14ac:dyDescent="0.25">
      <c r="A188" s="19">
        <f t="shared" si="5"/>
        <v>41.600000000000009</v>
      </c>
      <c r="B188" s="49">
        <v>93</v>
      </c>
      <c r="C188" s="16">
        <f>IF(+'DOMESTIC DEMAND'!$G$29=B188,A188,)</f>
        <v>0</v>
      </c>
      <c r="D188" s="16"/>
      <c r="E188" s="16"/>
      <c r="F188" s="16"/>
      <c r="G188" s="16"/>
      <c r="H188" s="16"/>
      <c r="I188" s="16"/>
      <c r="J188" s="16"/>
      <c r="K188" s="16"/>
    </row>
    <row r="189" spans="1:11" x14ac:dyDescent="0.25">
      <c r="A189" s="19">
        <f t="shared" si="5"/>
        <v>41.70000000000001</v>
      </c>
      <c r="B189" s="49">
        <v>93.5</v>
      </c>
      <c r="C189" s="16">
        <f>IF(+'DOMESTIC DEMAND'!$G$29=B189,A189,)</f>
        <v>0</v>
      </c>
      <c r="D189" s="16"/>
      <c r="E189" s="16"/>
      <c r="F189" s="16"/>
      <c r="G189" s="16"/>
      <c r="H189" s="16"/>
      <c r="I189" s="16"/>
      <c r="J189" s="16"/>
      <c r="K189" s="16"/>
    </row>
    <row r="190" spans="1:11" x14ac:dyDescent="0.25">
      <c r="A190" s="19">
        <f t="shared" si="5"/>
        <v>41.800000000000011</v>
      </c>
      <c r="B190" s="49">
        <v>94</v>
      </c>
      <c r="C190" s="16">
        <f>IF(+'DOMESTIC DEMAND'!$G$29=B190,A190,)</f>
        <v>0</v>
      </c>
      <c r="D190" s="16"/>
      <c r="E190" s="16"/>
      <c r="F190" s="16"/>
      <c r="G190" s="16"/>
      <c r="H190" s="16"/>
      <c r="I190" s="16"/>
      <c r="J190" s="16"/>
      <c r="K190" s="16"/>
    </row>
    <row r="191" spans="1:11" x14ac:dyDescent="0.25">
      <c r="A191" s="19">
        <f t="shared" si="5"/>
        <v>41.900000000000013</v>
      </c>
      <c r="B191" s="49">
        <v>94.5</v>
      </c>
      <c r="C191" s="16">
        <f>IF(+'DOMESTIC DEMAND'!$G$29=B191,A191,)</f>
        <v>0</v>
      </c>
      <c r="D191" s="16"/>
      <c r="E191" s="16"/>
      <c r="F191" s="16"/>
      <c r="G191" s="16"/>
      <c r="H191" s="16"/>
      <c r="I191" s="16"/>
      <c r="J191" s="16"/>
      <c r="K191" s="16"/>
    </row>
    <row r="192" spans="1:11" x14ac:dyDescent="0.25">
      <c r="A192" s="50">
        <v>42</v>
      </c>
      <c r="B192" s="47">
        <v>95</v>
      </c>
      <c r="C192" s="16">
        <f>IF(+'DOMESTIC DEMAND'!$G$29=B192,A192,)</f>
        <v>0</v>
      </c>
      <c r="D192" s="16"/>
      <c r="E192" s="16"/>
      <c r="F192" s="16"/>
      <c r="G192" s="16"/>
      <c r="H192" s="16"/>
      <c r="I192" s="16"/>
      <c r="J192" s="16"/>
      <c r="K192" s="16"/>
    </row>
    <row r="193" spans="1:11" x14ac:dyDescent="0.25">
      <c r="A193" s="19">
        <f t="shared" ref="A193:A199" si="6">A192+(1/8)</f>
        <v>42.125</v>
      </c>
      <c r="B193" s="49">
        <v>95.5</v>
      </c>
      <c r="C193" s="16">
        <f>IF(+'DOMESTIC DEMAND'!$G$29=B193,A193,)</f>
        <v>0</v>
      </c>
      <c r="D193" s="16"/>
      <c r="E193" s="16"/>
      <c r="F193" s="16"/>
      <c r="G193" s="16"/>
      <c r="H193" s="16"/>
      <c r="I193" s="16"/>
      <c r="J193" s="16"/>
      <c r="K193" s="16"/>
    </row>
    <row r="194" spans="1:11" x14ac:dyDescent="0.25">
      <c r="A194" s="19">
        <f t="shared" si="6"/>
        <v>42.25</v>
      </c>
      <c r="B194" s="49">
        <v>96</v>
      </c>
      <c r="C194" s="16">
        <f>IF(+'DOMESTIC DEMAND'!$G$29=B194,A194,)</f>
        <v>0</v>
      </c>
      <c r="D194" s="16"/>
      <c r="E194" s="16"/>
      <c r="F194" s="16"/>
      <c r="G194" s="16"/>
      <c r="H194" s="16"/>
      <c r="I194" s="16"/>
      <c r="J194" s="16"/>
      <c r="K194" s="16"/>
    </row>
    <row r="195" spans="1:11" x14ac:dyDescent="0.25">
      <c r="A195" s="19">
        <f t="shared" si="6"/>
        <v>42.375</v>
      </c>
      <c r="B195" s="49">
        <v>96.5</v>
      </c>
      <c r="C195" s="16">
        <f>IF(+'DOMESTIC DEMAND'!$G$29=B195,A195,)</f>
        <v>0</v>
      </c>
      <c r="D195" s="16"/>
      <c r="E195" s="16"/>
      <c r="F195" s="16"/>
      <c r="G195" s="16"/>
      <c r="H195" s="16"/>
      <c r="I195" s="16"/>
      <c r="J195" s="16"/>
      <c r="K195" s="16"/>
    </row>
    <row r="196" spans="1:11" x14ac:dyDescent="0.25">
      <c r="A196" s="19">
        <f t="shared" si="6"/>
        <v>42.5</v>
      </c>
      <c r="B196" s="49">
        <v>97</v>
      </c>
      <c r="C196" s="16">
        <f>IF(+'DOMESTIC DEMAND'!$G$29=B196,A196,)</f>
        <v>0</v>
      </c>
      <c r="D196" s="16"/>
      <c r="E196" s="16"/>
      <c r="F196" s="16"/>
      <c r="G196" s="16"/>
      <c r="H196" s="16"/>
      <c r="I196" s="16"/>
      <c r="J196" s="16"/>
      <c r="K196" s="16"/>
    </row>
    <row r="197" spans="1:11" x14ac:dyDescent="0.25">
      <c r="A197" s="19">
        <f t="shared" si="6"/>
        <v>42.625</v>
      </c>
      <c r="B197" s="49">
        <v>97.5</v>
      </c>
      <c r="C197" s="16">
        <f>IF(+'DOMESTIC DEMAND'!$G$29=B197,A197,)</f>
        <v>0</v>
      </c>
      <c r="D197" s="16"/>
      <c r="E197" s="16"/>
      <c r="F197" s="16"/>
      <c r="G197" s="16"/>
      <c r="H197" s="16"/>
      <c r="I197" s="16"/>
      <c r="J197" s="16"/>
      <c r="K197" s="16"/>
    </row>
    <row r="198" spans="1:11" x14ac:dyDescent="0.25">
      <c r="A198" s="19">
        <f t="shared" si="6"/>
        <v>42.75</v>
      </c>
      <c r="B198" s="49">
        <v>98</v>
      </c>
      <c r="C198" s="16">
        <f>IF(+'DOMESTIC DEMAND'!$G$29=B198,A198,)</f>
        <v>0</v>
      </c>
      <c r="D198" s="16"/>
      <c r="E198" s="16"/>
      <c r="F198" s="16"/>
      <c r="G198" s="16"/>
      <c r="H198" s="16"/>
      <c r="I198" s="16"/>
      <c r="J198" s="16"/>
      <c r="K198" s="16"/>
    </row>
    <row r="199" spans="1:11" x14ac:dyDescent="0.25">
      <c r="A199" s="19">
        <f t="shared" si="6"/>
        <v>42.875</v>
      </c>
      <c r="B199" s="49">
        <v>98.5</v>
      </c>
      <c r="C199" s="16">
        <f>IF(+'DOMESTIC DEMAND'!$G$29=B199,A199,)</f>
        <v>0</v>
      </c>
      <c r="D199" s="16"/>
      <c r="E199" s="16"/>
      <c r="F199" s="16"/>
      <c r="G199" s="16"/>
      <c r="H199" s="16"/>
      <c r="I199" s="16"/>
      <c r="J199" s="16"/>
      <c r="K199" s="16"/>
    </row>
    <row r="200" spans="1:11" x14ac:dyDescent="0.25">
      <c r="A200" s="50">
        <v>43</v>
      </c>
      <c r="B200" s="47">
        <v>99</v>
      </c>
      <c r="C200" s="16">
        <f>IF(+'DOMESTIC DEMAND'!$G$29=B200,A200,)</f>
        <v>0</v>
      </c>
      <c r="D200" s="16"/>
      <c r="E200" s="16"/>
      <c r="F200" s="16"/>
      <c r="G200" s="16"/>
      <c r="H200" s="16"/>
      <c r="I200" s="16"/>
      <c r="J200" s="16"/>
      <c r="K200" s="16"/>
    </row>
    <row r="201" spans="1:11" x14ac:dyDescent="0.25">
      <c r="A201" s="19">
        <f t="shared" ref="A201:A207" si="7">A200+(1/8)</f>
        <v>43.125</v>
      </c>
      <c r="B201" s="49">
        <v>99.5</v>
      </c>
      <c r="C201" s="16">
        <f>IF(+'DOMESTIC DEMAND'!$G$29=B201,A201,)</f>
        <v>0</v>
      </c>
      <c r="D201" s="16"/>
      <c r="E201" s="16"/>
      <c r="F201" s="16"/>
      <c r="G201" s="16"/>
      <c r="H201" s="16"/>
      <c r="I201" s="16"/>
      <c r="J201" s="16"/>
      <c r="K201" s="16"/>
    </row>
    <row r="202" spans="1:11" x14ac:dyDescent="0.25">
      <c r="A202" s="19">
        <f t="shared" si="7"/>
        <v>43.25</v>
      </c>
      <c r="B202" s="49">
        <v>100</v>
      </c>
      <c r="C202" s="16">
        <f>IF(+'DOMESTIC DEMAND'!$G$29=B202,A202,)</f>
        <v>0</v>
      </c>
      <c r="D202" s="16"/>
      <c r="E202" s="16"/>
      <c r="F202" s="16"/>
      <c r="G202" s="16"/>
      <c r="H202" s="16"/>
      <c r="I202" s="16"/>
      <c r="J202" s="16"/>
      <c r="K202" s="16"/>
    </row>
    <row r="203" spans="1:11" x14ac:dyDescent="0.25">
      <c r="A203" s="19">
        <f t="shared" si="7"/>
        <v>43.375</v>
      </c>
      <c r="B203" s="49">
        <v>100.5</v>
      </c>
      <c r="C203" s="16">
        <f>IF(+'DOMESTIC DEMAND'!$G$29=B203,A203,)</f>
        <v>0</v>
      </c>
      <c r="D203" s="16"/>
      <c r="E203" s="16"/>
      <c r="F203" s="16"/>
      <c r="G203" s="16"/>
      <c r="H203" s="16"/>
      <c r="I203" s="16"/>
      <c r="J203" s="16"/>
      <c r="K203" s="16"/>
    </row>
    <row r="204" spans="1:11" x14ac:dyDescent="0.25">
      <c r="A204" s="19">
        <f t="shared" si="7"/>
        <v>43.5</v>
      </c>
      <c r="B204" s="49">
        <v>101</v>
      </c>
      <c r="C204" s="16">
        <f>IF(+'DOMESTIC DEMAND'!$G$29=B204,A204,)</f>
        <v>0</v>
      </c>
      <c r="D204" s="16"/>
      <c r="E204" s="16"/>
      <c r="F204" s="16"/>
      <c r="G204" s="16"/>
      <c r="H204" s="16"/>
      <c r="I204" s="16"/>
      <c r="J204" s="16"/>
      <c r="K204" s="16"/>
    </row>
    <row r="205" spans="1:11" x14ac:dyDescent="0.25">
      <c r="A205" s="19">
        <f t="shared" si="7"/>
        <v>43.625</v>
      </c>
      <c r="B205" s="49">
        <v>101.5</v>
      </c>
      <c r="C205" s="16">
        <f>IF(+'DOMESTIC DEMAND'!$G$29=B205,A205,)</f>
        <v>0</v>
      </c>
      <c r="D205" s="16"/>
      <c r="E205" s="16"/>
      <c r="F205" s="16"/>
      <c r="G205" s="16"/>
      <c r="H205" s="16"/>
      <c r="I205" s="16"/>
      <c r="J205" s="16"/>
      <c r="K205" s="16"/>
    </row>
    <row r="206" spans="1:11" x14ac:dyDescent="0.25">
      <c r="A206" s="19">
        <f t="shared" si="7"/>
        <v>43.75</v>
      </c>
      <c r="B206" s="49">
        <v>102</v>
      </c>
      <c r="C206" s="16">
        <f>IF(+'DOMESTIC DEMAND'!$G$29=B206,A206,)</f>
        <v>0</v>
      </c>
      <c r="D206" s="16"/>
      <c r="E206" s="16"/>
      <c r="F206" s="16"/>
      <c r="G206" s="16"/>
      <c r="H206" s="16"/>
      <c r="I206" s="16"/>
      <c r="J206" s="16"/>
      <c r="K206" s="16"/>
    </row>
    <row r="207" spans="1:11" x14ac:dyDescent="0.25">
      <c r="A207" s="19">
        <f t="shared" si="7"/>
        <v>43.875</v>
      </c>
      <c r="B207" s="49">
        <v>102.5</v>
      </c>
      <c r="C207" s="16">
        <f>IF(+'DOMESTIC DEMAND'!$G$29=B207,A207,)</f>
        <v>0</v>
      </c>
      <c r="D207" s="16"/>
      <c r="E207" s="16"/>
      <c r="F207" s="16"/>
      <c r="G207" s="16"/>
      <c r="H207" s="16"/>
      <c r="I207" s="16"/>
      <c r="J207" s="16"/>
      <c r="K207" s="16"/>
    </row>
    <row r="208" spans="1:11" x14ac:dyDescent="0.25">
      <c r="A208" s="50">
        <v>44</v>
      </c>
      <c r="B208" s="47">
        <v>103</v>
      </c>
      <c r="C208" s="16">
        <f>IF(+'DOMESTIC DEMAND'!$G$29=B208,A208,)</f>
        <v>0</v>
      </c>
      <c r="D208" s="16"/>
      <c r="E208" s="16"/>
      <c r="F208" s="16"/>
      <c r="G208" s="16"/>
      <c r="H208" s="16"/>
      <c r="I208" s="16"/>
      <c r="J208" s="16"/>
      <c r="K208" s="16"/>
    </row>
    <row r="209" spans="1:11" x14ac:dyDescent="0.25">
      <c r="A209" s="19">
        <f t="shared" ref="A209:A215" si="8">A208+(1/8)</f>
        <v>44.125</v>
      </c>
      <c r="B209" s="49">
        <v>103.5</v>
      </c>
      <c r="C209" s="16">
        <f>IF(+'DOMESTIC DEMAND'!$G$29=B209,A209,)</f>
        <v>0</v>
      </c>
      <c r="D209" s="16"/>
      <c r="E209" s="16"/>
      <c r="F209" s="16"/>
      <c r="G209" s="16"/>
      <c r="H209" s="16"/>
      <c r="I209" s="16"/>
      <c r="J209" s="16"/>
      <c r="K209" s="16"/>
    </row>
    <row r="210" spans="1:11" x14ac:dyDescent="0.25">
      <c r="A210" s="19">
        <f t="shared" si="8"/>
        <v>44.25</v>
      </c>
      <c r="B210" s="49">
        <v>104</v>
      </c>
      <c r="C210" s="16">
        <f>IF(+'DOMESTIC DEMAND'!$G$29=B210,A210,)</f>
        <v>0</v>
      </c>
      <c r="D210" s="16"/>
      <c r="E210" s="16"/>
      <c r="F210" s="16"/>
      <c r="G210" s="16"/>
      <c r="H210" s="16"/>
      <c r="I210" s="16"/>
      <c r="J210" s="16"/>
      <c r="K210" s="16"/>
    </row>
    <row r="211" spans="1:11" x14ac:dyDescent="0.25">
      <c r="A211" s="19">
        <f t="shared" si="8"/>
        <v>44.375</v>
      </c>
      <c r="B211" s="49">
        <v>104.5</v>
      </c>
      <c r="C211" s="16">
        <f>IF(+'DOMESTIC DEMAND'!$G$29=B211,A211,)</f>
        <v>0</v>
      </c>
      <c r="D211" s="16"/>
      <c r="E211" s="16"/>
      <c r="F211" s="16"/>
      <c r="G211" s="16"/>
      <c r="H211" s="16"/>
      <c r="I211" s="16"/>
      <c r="J211" s="16"/>
      <c r="K211" s="16"/>
    </row>
    <row r="212" spans="1:11" x14ac:dyDescent="0.25">
      <c r="A212" s="19">
        <f t="shared" si="8"/>
        <v>44.5</v>
      </c>
      <c r="B212" s="49">
        <v>105</v>
      </c>
      <c r="C212" s="16">
        <f>IF(+'DOMESTIC DEMAND'!$G$29=B212,A212,)</f>
        <v>0</v>
      </c>
      <c r="D212" s="16"/>
      <c r="E212" s="16"/>
      <c r="F212" s="16"/>
      <c r="G212" s="16"/>
      <c r="H212" s="16"/>
      <c r="I212" s="16"/>
      <c r="J212" s="16"/>
      <c r="K212" s="16"/>
    </row>
    <row r="213" spans="1:11" x14ac:dyDescent="0.25">
      <c r="A213" s="19">
        <f t="shared" si="8"/>
        <v>44.625</v>
      </c>
      <c r="B213" s="49">
        <v>105.5</v>
      </c>
      <c r="C213" s="16">
        <f>IF(+'DOMESTIC DEMAND'!$G$29=B213,A213,)</f>
        <v>0</v>
      </c>
      <c r="D213" s="16"/>
      <c r="E213" s="16"/>
      <c r="F213" s="16"/>
      <c r="G213" s="16"/>
      <c r="H213" s="16"/>
      <c r="I213" s="16"/>
      <c r="J213" s="16"/>
      <c r="K213" s="16"/>
    </row>
    <row r="214" spans="1:11" x14ac:dyDescent="0.25">
      <c r="A214" s="19">
        <f t="shared" si="8"/>
        <v>44.75</v>
      </c>
      <c r="B214" s="49">
        <v>106</v>
      </c>
      <c r="C214" s="16">
        <f>IF(+'DOMESTIC DEMAND'!$G$29=B214,A214,)</f>
        <v>0</v>
      </c>
      <c r="D214" s="16"/>
      <c r="E214" s="16"/>
      <c r="F214" s="16"/>
      <c r="G214" s="16"/>
      <c r="H214" s="16"/>
      <c r="I214" s="16"/>
      <c r="J214" s="16"/>
      <c r="K214" s="16"/>
    </row>
    <row r="215" spans="1:11" x14ac:dyDescent="0.25">
      <c r="A215" s="19">
        <f t="shared" si="8"/>
        <v>44.875</v>
      </c>
      <c r="B215" s="49">
        <v>106.5</v>
      </c>
      <c r="C215" s="16">
        <f>IF(+'DOMESTIC DEMAND'!$G$29=B215,A215,)</f>
        <v>0</v>
      </c>
      <c r="D215" s="16"/>
      <c r="E215" s="16"/>
      <c r="F215" s="16"/>
      <c r="G215" s="16"/>
      <c r="H215" s="16"/>
      <c r="I215" s="16"/>
      <c r="J215" s="16"/>
      <c r="K215" s="16"/>
    </row>
    <row r="216" spans="1:11" x14ac:dyDescent="0.25">
      <c r="A216" s="50">
        <v>45</v>
      </c>
      <c r="B216" s="47">
        <v>107</v>
      </c>
      <c r="C216" s="16">
        <f>IF(+'DOMESTIC DEMAND'!$G$29=B216,A216,)</f>
        <v>0</v>
      </c>
      <c r="D216" s="16"/>
      <c r="E216" s="16"/>
      <c r="F216" s="16"/>
      <c r="G216" s="16"/>
      <c r="H216" s="16"/>
      <c r="I216" s="16"/>
      <c r="J216" s="16"/>
      <c r="K216" s="16"/>
    </row>
    <row r="217" spans="1:11" x14ac:dyDescent="0.25">
      <c r="A217" s="19">
        <f t="shared" ref="A217:A223" si="9">A216+(1/8)</f>
        <v>45.125</v>
      </c>
      <c r="B217" s="49">
        <v>107.5</v>
      </c>
      <c r="C217" s="16">
        <f>IF(+'DOMESTIC DEMAND'!$G$29=B217,A217,)</f>
        <v>0</v>
      </c>
      <c r="D217" s="16"/>
      <c r="E217" s="16"/>
      <c r="F217" s="16"/>
      <c r="G217" s="16"/>
      <c r="H217" s="16"/>
      <c r="I217" s="16"/>
      <c r="J217" s="16"/>
      <c r="K217" s="16"/>
    </row>
    <row r="218" spans="1:11" x14ac:dyDescent="0.25">
      <c r="A218" s="19">
        <f t="shared" si="9"/>
        <v>45.25</v>
      </c>
      <c r="B218" s="49">
        <v>108</v>
      </c>
      <c r="C218" s="16">
        <f>IF(+'DOMESTIC DEMAND'!$G$29=B218,A218,)</f>
        <v>0</v>
      </c>
      <c r="D218" s="16"/>
      <c r="E218" s="16"/>
      <c r="F218" s="16"/>
      <c r="G218" s="16"/>
      <c r="H218" s="16"/>
      <c r="I218" s="16"/>
      <c r="J218" s="16"/>
      <c r="K218" s="16"/>
    </row>
    <row r="219" spans="1:11" x14ac:dyDescent="0.25">
      <c r="A219" s="19">
        <f t="shared" si="9"/>
        <v>45.375</v>
      </c>
      <c r="B219" s="49">
        <v>108.5</v>
      </c>
      <c r="C219" s="16">
        <f>IF(+'DOMESTIC DEMAND'!$G$29=B219,A219,)</f>
        <v>0</v>
      </c>
      <c r="D219" s="16"/>
      <c r="E219" s="16"/>
      <c r="F219" s="16"/>
      <c r="G219" s="16"/>
      <c r="H219" s="16"/>
      <c r="I219" s="16"/>
      <c r="J219" s="16"/>
      <c r="K219" s="16"/>
    </row>
    <row r="220" spans="1:11" x14ac:dyDescent="0.25">
      <c r="A220" s="19">
        <f t="shared" si="9"/>
        <v>45.5</v>
      </c>
      <c r="B220" s="49">
        <v>109</v>
      </c>
      <c r="C220" s="16">
        <f>IF(+'DOMESTIC DEMAND'!$G$29=B220,A220,)</f>
        <v>0</v>
      </c>
      <c r="D220" s="16"/>
      <c r="E220" s="16"/>
      <c r="F220" s="16"/>
      <c r="G220" s="16"/>
      <c r="H220" s="16"/>
      <c r="I220" s="16"/>
      <c r="J220" s="16"/>
      <c r="K220" s="16"/>
    </row>
    <row r="221" spans="1:11" x14ac:dyDescent="0.25">
      <c r="A221" s="19">
        <f t="shared" si="9"/>
        <v>45.625</v>
      </c>
      <c r="B221" s="49">
        <v>109.5</v>
      </c>
      <c r="C221" s="16">
        <f>IF(+'DOMESTIC DEMAND'!$G$29=B221,A221,)</f>
        <v>0</v>
      </c>
      <c r="D221" s="16"/>
      <c r="E221" s="16"/>
      <c r="F221" s="16"/>
      <c r="G221" s="16"/>
      <c r="H221" s="16"/>
      <c r="I221" s="16"/>
      <c r="J221" s="16"/>
      <c r="K221" s="16"/>
    </row>
    <row r="222" spans="1:11" x14ac:dyDescent="0.25">
      <c r="A222" s="19">
        <f t="shared" si="9"/>
        <v>45.75</v>
      </c>
      <c r="B222" s="49">
        <v>110</v>
      </c>
      <c r="C222" s="16">
        <f>IF(+'DOMESTIC DEMAND'!$G$29=B222,A222,)</f>
        <v>0</v>
      </c>
      <c r="D222" s="16"/>
      <c r="E222" s="16"/>
      <c r="F222" s="16"/>
      <c r="G222" s="16"/>
      <c r="H222" s="16"/>
      <c r="I222" s="16"/>
      <c r="J222" s="16"/>
      <c r="K222" s="16"/>
    </row>
    <row r="223" spans="1:11" x14ac:dyDescent="0.25">
      <c r="A223" s="19">
        <f t="shared" si="9"/>
        <v>45.875</v>
      </c>
      <c r="B223" s="49">
        <v>110.5</v>
      </c>
      <c r="C223" s="16">
        <f>IF(+'DOMESTIC DEMAND'!$G$29=B223,A223,)</f>
        <v>0</v>
      </c>
      <c r="D223" s="16"/>
      <c r="E223" s="16"/>
      <c r="F223" s="16"/>
      <c r="G223" s="16"/>
      <c r="H223" s="16"/>
      <c r="I223" s="16"/>
      <c r="J223" s="16"/>
      <c r="K223" s="16"/>
    </row>
    <row r="224" spans="1:11" x14ac:dyDescent="0.25">
      <c r="A224" s="50">
        <v>46</v>
      </c>
      <c r="B224" s="47">
        <v>111</v>
      </c>
      <c r="C224" s="16">
        <f>IF(+'DOMESTIC DEMAND'!$G$29=B224,A224,)</f>
        <v>0</v>
      </c>
      <c r="D224" s="16"/>
      <c r="E224" s="16"/>
      <c r="F224" s="16"/>
      <c r="G224" s="16"/>
      <c r="H224" s="16"/>
      <c r="I224" s="16"/>
      <c r="J224" s="16"/>
      <c r="K224" s="16"/>
    </row>
    <row r="225" spans="1:11" x14ac:dyDescent="0.25">
      <c r="A225" s="19">
        <f t="shared" ref="A225:A231" si="10">A224+(1/8)</f>
        <v>46.125</v>
      </c>
      <c r="B225" s="49">
        <v>111.5</v>
      </c>
      <c r="C225" s="16">
        <f>IF(+'DOMESTIC DEMAND'!$G$29=B225,A225,)</f>
        <v>0</v>
      </c>
      <c r="D225" s="16"/>
      <c r="E225" s="16"/>
      <c r="F225" s="16"/>
      <c r="G225" s="16"/>
      <c r="H225" s="16"/>
      <c r="I225" s="16"/>
      <c r="J225" s="16"/>
      <c r="K225" s="16"/>
    </row>
    <row r="226" spans="1:11" x14ac:dyDescent="0.25">
      <c r="A226" s="19">
        <f t="shared" si="10"/>
        <v>46.25</v>
      </c>
      <c r="B226" s="49">
        <v>112</v>
      </c>
      <c r="C226" s="16">
        <f>IF(+'DOMESTIC DEMAND'!$G$29=B226,A226,)</f>
        <v>0</v>
      </c>
      <c r="D226" s="16"/>
      <c r="E226" s="16"/>
      <c r="F226" s="16"/>
      <c r="G226" s="16"/>
      <c r="H226" s="16"/>
      <c r="I226" s="16"/>
      <c r="J226" s="16"/>
      <c r="K226" s="16"/>
    </row>
    <row r="227" spans="1:11" x14ac:dyDescent="0.25">
      <c r="A227" s="19">
        <f t="shared" si="10"/>
        <v>46.375</v>
      </c>
      <c r="B227" s="49">
        <v>112.5</v>
      </c>
      <c r="C227" s="16">
        <f>IF(+'DOMESTIC DEMAND'!$G$29=B227,A227,)</f>
        <v>0</v>
      </c>
      <c r="D227" s="16"/>
      <c r="E227" s="16"/>
      <c r="F227" s="16"/>
      <c r="G227" s="16"/>
      <c r="H227" s="16"/>
      <c r="I227" s="16"/>
      <c r="J227" s="16"/>
      <c r="K227" s="16"/>
    </row>
    <row r="228" spans="1:11" x14ac:dyDescent="0.25">
      <c r="A228" s="19">
        <f t="shared" si="10"/>
        <v>46.5</v>
      </c>
      <c r="B228" s="49">
        <v>113</v>
      </c>
      <c r="C228" s="16">
        <f>IF(+'DOMESTIC DEMAND'!$G$29=B228,A228,)</f>
        <v>0</v>
      </c>
      <c r="D228" s="16"/>
      <c r="E228" s="16"/>
      <c r="F228" s="16"/>
      <c r="G228" s="16"/>
      <c r="H228" s="16"/>
      <c r="I228" s="16"/>
      <c r="J228" s="16"/>
      <c r="K228" s="16"/>
    </row>
    <row r="229" spans="1:11" x14ac:dyDescent="0.25">
      <c r="A229" s="19">
        <f t="shared" si="10"/>
        <v>46.625</v>
      </c>
      <c r="B229" s="49">
        <v>113.5</v>
      </c>
      <c r="C229" s="16">
        <f>IF(+'DOMESTIC DEMAND'!$G$29=B229,A229,)</f>
        <v>0</v>
      </c>
      <c r="D229" s="16"/>
      <c r="E229" s="16"/>
      <c r="F229" s="16"/>
      <c r="G229" s="16"/>
      <c r="H229" s="16"/>
      <c r="I229" s="16"/>
      <c r="J229" s="16"/>
      <c r="K229" s="16"/>
    </row>
    <row r="230" spans="1:11" x14ac:dyDescent="0.25">
      <c r="A230" s="19">
        <f t="shared" si="10"/>
        <v>46.75</v>
      </c>
      <c r="B230" s="49">
        <v>114</v>
      </c>
      <c r="C230" s="16">
        <f>IF(+'DOMESTIC DEMAND'!$G$29=B230,A230,)</f>
        <v>0</v>
      </c>
      <c r="D230" s="16"/>
      <c r="E230" s="16"/>
      <c r="F230" s="16"/>
      <c r="G230" s="16"/>
      <c r="H230" s="16"/>
      <c r="I230" s="16"/>
      <c r="J230" s="16"/>
      <c r="K230" s="16"/>
    </row>
    <row r="231" spans="1:11" x14ac:dyDescent="0.25">
      <c r="A231" s="19">
        <f t="shared" si="10"/>
        <v>46.875</v>
      </c>
      <c r="B231" s="49">
        <v>114.5</v>
      </c>
      <c r="C231" s="16">
        <f>IF(+'DOMESTIC DEMAND'!$G$29=B231,A231,)</f>
        <v>0</v>
      </c>
      <c r="D231" s="16"/>
      <c r="E231" s="16"/>
      <c r="F231" s="16"/>
      <c r="G231" s="16"/>
      <c r="H231" s="16"/>
      <c r="I231" s="16"/>
      <c r="J231" s="16"/>
      <c r="K231" s="16"/>
    </row>
    <row r="232" spans="1:11" x14ac:dyDescent="0.25">
      <c r="A232" s="50">
        <v>47</v>
      </c>
      <c r="B232" s="47">
        <v>115</v>
      </c>
      <c r="C232" s="16">
        <f>IF(+'DOMESTIC DEMAND'!$G$29=B232,A232,)</f>
        <v>0</v>
      </c>
      <c r="D232" s="16"/>
      <c r="E232" s="16"/>
      <c r="F232" s="16"/>
      <c r="G232" s="16"/>
      <c r="H232" s="16"/>
      <c r="I232" s="16"/>
      <c r="J232" s="16"/>
      <c r="K232" s="16"/>
    </row>
    <row r="233" spans="1:11" x14ac:dyDescent="0.25">
      <c r="A233" s="19">
        <f t="shared" ref="A233:A239" si="11">A232+(1/8)</f>
        <v>47.125</v>
      </c>
      <c r="B233" s="49">
        <v>115.5</v>
      </c>
      <c r="C233" s="16">
        <f>IF(+'DOMESTIC DEMAND'!$G$29=B233,A233,)</f>
        <v>0</v>
      </c>
      <c r="D233" s="16"/>
      <c r="E233" s="16"/>
      <c r="F233" s="16"/>
      <c r="G233" s="16"/>
      <c r="H233" s="16"/>
      <c r="I233" s="16"/>
      <c r="J233" s="16"/>
      <c r="K233" s="16"/>
    </row>
    <row r="234" spans="1:11" x14ac:dyDescent="0.25">
      <c r="A234" s="19">
        <f t="shared" si="11"/>
        <v>47.25</v>
      </c>
      <c r="B234" s="49">
        <v>116</v>
      </c>
      <c r="C234" s="16">
        <f>IF(+'DOMESTIC DEMAND'!$G$29=B234,A234,)</f>
        <v>0</v>
      </c>
      <c r="D234" s="16"/>
      <c r="E234" s="16"/>
      <c r="F234" s="16"/>
      <c r="G234" s="16"/>
      <c r="H234" s="16"/>
      <c r="I234" s="16"/>
      <c r="J234" s="16"/>
      <c r="K234" s="16"/>
    </row>
    <row r="235" spans="1:11" x14ac:dyDescent="0.25">
      <c r="A235" s="19">
        <f t="shared" si="11"/>
        <v>47.375</v>
      </c>
      <c r="B235" s="49">
        <v>116.5</v>
      </c>
      <c r="C235" s="16">
        <f>IF(+'DOMESTIC DEMAND'!$G$29=B235,A235,)</f>
        <v>0</v>
      </c>
      <c r="D235" s="16"/>
      <c r="E235" s="16"/>
      <c r="F235" s="16"/>
      <c r="G235" s="16"/>
      <c r="H235" s="16"/>
      <c r="I235" s="16"/>
      <c r="J235" s="16"/>
      <c r="K235" s="16"/>
    </row>
    <row r="236" spans="1:11" x14ac:dyDescent="0.25">
      <c r="A236" s="19">
        <f t="shared" si="11"/>
        <v>47.5</v>
      </c>
      <c r="B236" s="49">
        <v>117</v>
      </c>
      <c r="C236" s="16">
        <f>IF(+'DOMESTIC DEMAND'!$G$29=B236,A236,)</f>
        <v>0</v>
      </c>
      <c r="D236" s="16"/>
      <c r="E236" s="16"/>
      <c r="F236" s="16"/>
      <c r="G236" s="16"/>
      <c r="H236" s="16"/>
      <c r="I236" s="16"/>
      <c r="J236" s="16"/>
      <c r="K236" s="16"/>
    </row>
    <row r="237" spans="1:11" x14ac:dyDescent="0.25">
      <c r="A237" s="19">
        <f t="shared" si="11"/>
        <v>47.625</v>
      </c>
      <c r="B237" s="49">
        <v>117.5</v>
      </c>
      <c r="C237" s="16">
        <f>IF(+'DOMESTIC DEMAND'!$G$29=B237,A237,)</f>
        <v>0</v>
      </c>
      <c r="D237" s="16"/>
      <c r="E237" s="16"/>
      <c r="F237" s="16"/>
      <c r="G237" s="16"/>
      <c r="H237" s="16"/>
      <c r="I237" s="16"/>
      <c r="J237" s="16"/>
      <c r="K237" s="16"/>
    </row>
    <row r="238" spans="1:11" x14ac:dyDescent="0.25">
      <c r="A238" s="19">
        <f t="shared" si="11"/>
        <v>47.75</v>
      </c>
      <c r="B238" s="49">
        <v>118</v>
      </c>
      <c r="C238" s="16">
        <f>IF(+'DOMESTIC DEMAND'!$G$29=B238,A238,)</f>
        <v>0</v>
      </c>
      <c r="D238" s="16"/>
      <c r="E238" s="16"/>
      <c r="F238" s="16"/>
      <c r="G238" s="16"/>
      <c r="H238" s="16"/>
      <c r="I238" s="16"/>
      <c r="J238" s="16"/>
      <c r="K238" s="16"/>
    </row>
    <row r="239" spans="1:11" x14ac:dyDescent="0.25">
      <c r="A239" s="19">
        <f t="shared" si="11"/>
        <v>47.875</v>
      </c>
      <c r="B239" s="49">
        <v>118.5</v>
      </c>
      <c r="C239" s="16">
        <f>IF(+'DOMESTIC DEMAND'!$G$29=B239,A239,)</f>
        <v>0</v>
      </c>
      <c r="D239" s="16"/>
      <c r="E239" s="16"/>
      <c r="F239" s="16"/>
      <c r="G239" s="16"/>
      <c r="H239" s="16"/>
      <c r="I239" s="16"/>
      <c r="J239" s="16"/>
      <c r="K239" s="16"/>
    </row>
    <row r="240" spans="1:11" x14ac:dyDescent="0.25">
      <c r="A240" s="50">
        <v>48</v>
      </c>
      <c r="B240" s="47">
        <v>119</v>
      </c>
      <c r="C240" s="16">
        <f>IF(+'DOMESTIC DEMAND'!$G$29=B240,A240,)</f>
        <v>0</v>
      </c>
      <c r="D240" s="16"/>
      <c r="E240" s="16"/>
      <c r="F240" s="16"/>
      <c r="G240" s="16"/>
      <c r="H240" s="16"/>
      <c r="I240" s="16"/>
      <c r="J240" s="16"/>
      <c r="K240" s="16"/>
    </row>
    <row r="241" spans="1:11" x14ac:dyDescent="0.25">
      <c r="A241" s="19">
        <f t="shared" ref="A241:A247" si="12">A240+(1/8)</f>
        <v>48.125</v>
      </c>
      <c r="B241" s="49">
        <v>119.5</v>
      </c>
      <c r="C241" s="16">
        <f>IF(+'DOMESTIC DEMAND'!$G$29=B241,A241,)</f>
        <v>0</v>
      </c>
      <c r="D241" s="16"/>
      <c r="E241" s="16"/>
      <c r="F241" s="16"/>
      <c r="G241" s="16"/>
      <c r="H241" s="16"/>
      <c r="I241" s="16"/>
      <c r="J241" s="16"/>
      <c r="K241" s="16"/>
    </row>
    <row r="242" spans="1:11" x14ac:dyDescent="0.25">
      <c r="A242" s="19">
        <f t="shared" si="12"/>
        <v>48.25</v>
      </c>
      <c r="B242" s="49">
        <v>120</v>
      </c>
      <c r="C242" s="16">
        <f>IF(+'DOMESTIC DEMAND'!$G$29=B242,A242,)</f>
        <v>0</v>
      </c>
      <c r="D242" s="16"/>
      <c r="E242" s="16"/>
      <c r="F242" s="16"/>
      <c r="G242" s="16"/>
      <c r="H242" s="16"/>
      <c r="I242" s="16"/>
      <c r="J242" s="16"/>
      <c r="K242" s="16"/>
    </row>
    <row r="243" spans="1:11" x14ac:dyDescent="0.25">
      <c r="A243" s="19">
        <f t="shared" si="12"/>
        <v>48.375</v>
      </c>
      <c r="B243" s="49">
        <v>120.5</v>
      </c>
      <c r="C243" s="16">
        <f>IF(+'DOMESTIC DEMAND'!$G$29=B243,A243,)</f>
        <v>0</v>
      </c>
      <c r="D243" s="16"/>
      <c r="E243" s="16"/>
      <c r="F243" s="16"/>
      <c r="G243" s="16"/>
      <c r="H243" s="16"/>
      <c r="I243" s="16"/>
      <c r="J243" s="16"/>
      <c r="K243" s="16"/>
    </row>
    <row r="244" spans="1:11" x14ac:dyDescent="0.25">
      <c r="A244" s="19">
        <f t="shared" si="12"/>
        <v>48.5</v>
      </c>
      <c r="B244" s="49">
        <v>121</v>
      </c>
      <c r="C244" s="16">
        <f>IF(+'DOMESTIC DEMAND'!$G$29=B244,A244,)</f>
        <v>0</v>
      </c>
      <c r="D244" s="16"/>
      <c r="E244" s="16"/>
      <c r="F244" s="16"/>
      <c r="G244" s="16"/>
      <c r="H244" s="16"/>
      <c r="I244" s="16"/>
      <c r="J244" s="16"/>
      <c r="K244" s="16"/>
    </row>
    <row r="245" spans="1:11" x14ac:dyDescent="0.25">
      <c r="A245" s="19">
        <f t="shared" si="12"/>
        <v>48.625</v>
      </c>
      <c r="B245" s="49">
        <v>121.5</v>
      </c>
      <c r="C245" s="16">
        <f>IF(+'DOMESTIC DEMAND'!$G$29=B245,A245,)</f>
        <v>0</v>
      </c>
      <c r="D245" s="16"/>
      <c r="E245" s="16"/>
      <c r="F245" s="16"/>
      <c r="G245" s="16"/>
      <c r="H245" s="16"/>
      <c r="I245" s="16"/>
      <c r="J245" s="16"/>
      <c r="K245" s="16"/>
    </row>
    <row r="246" spans="1:11" x14ac:dyDescent="0.25">
      <c r="A246" s="19">
        <f t="shared" si="12"/>
        <v>48.75</v>
      </c>
      <c r="B246" s="49">
        <v>122</v>
      </c>
      <c r="C246" s="16">
        <f>IF(+'DOMESTIC DEMAND'!$G$29=B246,A246,)</f>
        <v>0</v>
      </c>
      <c r="D246" s="16"/>
      <c r="E246" s="16"/>
      <c r="F246" s="16"/>
      <c r="G246" s="16"/>
      <c r="H246" s="16"/>
      <c r="I246" s="16"/>
      <c r="J246" s="16"/>
      <c r="K246" s="16"/>
    </row>
    <row r="247" spans="1:11" x14ac:dyDescent="0.25">
      <c r="A247" s="19">
        <f t="shared" si="12"/>
        <v>48.875</v>
      </c>
      <c r="B247" s="49">
        <v>122.5</v>
      </c>
      <c r="C247" s="16">
        <f>IF(+'DOMESTIC DEMAND'!$G$29=B247,A247,)</f>
        <v>0</v>
      </c>
      <c r="D247" s="16"/>
      <c r="E247" s="16"/>
      <c r="F247" s="16"/>
      <c r="G247" s="16"/>
      <c r="H247" s="16"/>
      <c r="I247" s="16"/>
      <c r="J247" s="16"/>
      <c r="K247" s="16"/>
    </row>
    <row r="248" spans="1:11" x14ac:dyDescent="0.25">
      <c r="A248" s="50">
        <v>49</v>
      </c>
      <c r="B248" s="47">
        <v>123</v>
      </c>
      <c r="C248" s="16">
        <f>IF(+'DOMESTIC DEMAND'!$G$29=B248,A248,)</f>
        <v>0</v>
      </c>
      <c r="D248" s="16"/>
      <c r="E248" s="16"/>
      <c r="F248" s="16"/>
      <c r="G248" s="16"/>
      <c r="H248" s="16"/>
      <c r="I248" s="16"/>
      <c r="J248" s="16"/>
      <c r="K248" s="16"/>
    </row>
    <row r="249" spans="1:11" x14ac:dyDescent="0.25">
      <c r="A249" s="19">
        <f t="shared" ref="A249:A255" si="13">A248+(1/8)</f>
        <v>49.125</v>
      </c>
      <c r="B249" s="49">
        <v>123.5</v>
      </c>
      <c r="C249" s="16">
        <f>IF(+'DOMESTIC DEMAND'!$G$29=B249,A249,)</f>
        <v>0</v>
      </c>
      <c r="D249" s="16"/>
      <c r="E249" s="16"/>
      <c r="F249" s="16"/>
      <c r="G249" s="16"/>
      <c r="H249" s="16"/>
      <c r="I249" s="16"/>
      <c r="J249" s="16"/>
      <c r="K249" s="16"/>
    </row>
    <row r="250" spans="1:11" x14ac:dyDescent="0.25">
      <c r="A250" s="19">
        <f t="shared" si="13"/>
        <v>49.25</v>
      </c>
      <c r="B250" s="49">
        <v>124</v>
      </c>
      <c r="C250" s="16">
        <f>IF(+'DOMESTIC DEMAND'!$G$29=B250,A250,)</f>
        <v>0</v>
      </c>
      <c r="D250" s="16"/>
      <c r="E250" s="16"/>
      <c r="F250" s="16"/>
      <c r="G250" s="16"/>
      <c r="H250" s="16"/>
      <c r="I250" s="16"/>
      <c r="J250" s="16"/>
      <c r="K250" s="16"/>
    </row>
    <row r="251" spans="1:11" x14ac:dyDescent="0.25">
      <c r="A251" s="19">
        <f t="shared" si="13"/>
        <v>49.375</v>
      </c>
      <c r="B251" s="49">
        <v>124.5</v>
      </c>
      <c r="C251" s="16">
        <f>IF(+'DOMESTIC DEMAND'!$G$29=B251,A251,)</f>
        <v>0</v>
      </c>
      <c r="D251" s="16"/>
      <c r="E251" s="16"/>
      <c r="F251" s="16"/>
      <c r="G251" s="16"/>
      <c r="H251" s="16"/>
      <c r="I251" s="16"/>
      <c r="J251" s="16"/>
      <c r="K251" s="16"/>
    </row>
    <row r="252" spans="1:11" x14ac:dyDescent="0.25">
      <c r="A252" s="19">
        <f t="shared" si="13"/>
        <v>49.5</v>
      </c>
      <c r="B252" s="49">
        <v>125</v>
      </c>
      <c r="C252" s="16">
        <f>IF(+'DOMESTIC DEMAND'!$G$29=B252,A252,)</f>
        <v>0</v>
      </c>
      <c r="D252" s="16"/>
      <c r="E252" s="16"/>
      <c r="F252" s="16"/>
      <c r="G252" s="16"/>
      <c r="H252" s="16"/>
      <c r="I252" s="16"/>
      <c r="J252" s="16"/>
      <c r="K252" s="16"/>
    </row>
    <row r="253" spans="1:11" x14ac:dyDescent="0.25">
      <c r="A253" s="19">
        <f t="shared" si="13"/>
        <v>49.625</v>
      </c>
      <c r="B253" s="49">
        <v>125.5</v>
      </c>
      <c r="C253" s="16">
        <f>IF(+'DOMESTIC DEMAND'!$G$29=B253,A253,)</f>
        <v>0</v>
      </c>
      <c r="D253" s="16"/>
      <c r="E253" s="16"/>
      <c r="F253" s="16"/>
      <c r="G253" s="16"/>
      <c r="H253" s="16"/>
      <c r="I253" s="16"/>
      <c r="J253" s="16"/>
      <c r="K253" s="16"/>
    </row>
    <row r="254" spans="1:11" x14ac:dyDescent="0.25">
      <c r="A254" s="19">
        <f t="shared" si="13"/>
        <v>49.75</v>
      </c>
      <c r="B254" s="49">
        <v>126</v>
      </c>
      <c r="C254" s="16">
        <f>IF(+'DOMESTIC DEMAND'!$G$29=B254,A254,)</f>
        <v>0</v>
      </c>
      <c r="D254" s="16"/>
      <c r="E254" s="16"/>
      <c r="F254" s="16"/>
      <c r="G254" s="16"/>
      <c r="H254" s="16"/>
      <c r="I254" s="16"/>
      <c r="J254" s="16"/>
      <c r="K254" s="16"/>
    </row>
    <row r="255" spans="1:11" x14ac:dyDescent="0.25">
      <c r="A255" s="19">
        <f t="shared" si="13"/>
        <v>49.875</v>
      </c>
      <c r="B255" s="49">
        <v>126.5</v>
      </c>
      <c r="C255" s="16">
        <f>IF(+'DOMESTIC DEMAND'!$G$29=B255,A255,)</f>
        <v>0</v>
      </c>
      <c r="D255" s="16"/>
      <c r="E255" s="16"/>
      <c r="F255" s="16"/>
      <c r="G255" s="16"/>
      <c r="H255" s="16"/>
      <c r="I255" s="16"/>
      <c r="J255" s="16"/>
      <c r="K255" s="16"/>
    </row>
    <row r="256" spans="1:11" x14ac:dyDescent="0.25">
      <c r="A256" s="50">
        <v>50</v>
      </c>
      <c r="B256" s="47">
        <v>127</v>
      </c>
      <c r="C256" s="16">
        <f>IF(+'DOMESTIC DEMAND'!$G$29=B256,A256,)</f>
        <v>0</v>
      </c>
      <c r="D256" s="16"/>
      <c r="E256" s="16"/>
      <c r="F256" s="16"/>
      <c r="G256" s="16"/>
      <c r="H256" s="16"/>
      <c r="I256" s="16"/>
      <c r="J256" s="16"/>
      <c r="K256" s="16"/>
    </row>
    <row r="257" spans="1:3" x14ac:dyDescent="0.25">
      <c r="A257" s="51">
        <f>A256+ (10/43)</f>
        <v>50.232558139534881</v>
      </c>
      <c r="B257" s="46">
        <v>128</v>
      </c>
      <c r="C257" s="16">
        <f>IF(+'DOMESTIC DEMAND'!$G$29=B257,A257,)</f>
        <v>0</v>
      </c>
    </row>
    <row r="258" spans="1:3" x14ac:dyDescent="0.25">
      <c r="A258" s="51">
        <f t="shared" ref="A258:A299" si="14">A257+ (10/43)</f>
        <v>50.465116279069761</v>
      </c>
      <c r="B258" s="48">
        <v>129</v>
      </c>
      <c r="C258" s="16">
        <f>IF(+'DOMESTIC DEMAND'!$G$29=B258,A258,)</f>
        <v>0</v>
      </c>
    </row>
    <row r="259" spans="1:3" x14ac:dyDescent="0.25">
      <c r="A259" s="51">
        <f t="shared" si="14"/>
        <v>50.697674418604642</v>
      </c>
      <c r="B259" s="49">
        <v>130</v>
      </c>
      <c r="C259" s="16">
        <f>IF(+'DOMESTIC DEMAND'!$G$29=B259,A259,)</f>
        <v>0</v>
      </c>
    </row>
    <row r="260" spans="1:3" x14ac:dyDescent="0.25">
      <c r="A260" s="51">
        <f t="shared" si="14"/>
        <v>50.930232558139522</v>
      </c>
      <c r="B260" s="48">
        <v>131</v>
      </c>
      <c r="C260" s="16">
        <f>IF(+'DOMESTIC DEMAND'!$G$29=B260,A260,)</f>
        <v>0</v>
      </c>
    </row>
    <row r="261" spans="1:3" x14ac:dyDescent="0.25">
      <c r="A261" s="51">
        <f t="shared" si="14"/>
        <v>51.162790697674403</v>
      </c>
      <c r="B261" s="48">
        <v>132</v>
      </c>
      <c r="C261" s="16">
        <f>IF(+'DOMESTIC DEMAND'!$G$29=B261,A261,)</f>
        <v>0</v>
      </c>
    </row>
    <row r="262" spans="1:3" x14ac:dyDescent="0.25">
      <c r="A262" s="51">
        <f t="shared" si="14"/>
        <v>51.395348837209283</v>
      </c>
      <c r="B262" s="49">
        <v>133</v>
      </c>
      <c r="C262" s="16">
        <f>IF(+'DOMESTIC DEMAND'!$G$29=B262,A262,)</f>
        <v>0</v>
      </c>
    </row>
    <row r="263" spans="1:3" x14ac:dyDescent="0.25">
      <c r="A263" s="51">
        <f t="shared" si="14"/>
        <v>51.627906976744164</v>
      </c>
      <c r="B263" s="48">
        <v>134</v>
      </c>
      <c r="C263" s="16">
        <f>IF(+'DOMESTIC DEMAND'!$G$29=B263,A263,)</f>
        <v>0</v>
      </c>
    </row>
    <row r="264" spans="1:3" x14ac:dyDescent="0.25">
      <c r="A264" s="51">
        <f t="shared" si="14"/>
        <v>51.860465116279045</v>
      </c>
      <c r="B264" s="48">
        <v>135</v>
      </c>
      <c r="C264" s="16">
        <f>IF(+'DOMESTIC DEMAND'!$G$29=B264,A264,)</f>
        <v>0</v>
      </c>
    </row>
    <row r="265" spans="1:3" x14ac:dyDescent="0.25">
      <c r="A265" s="51">
        <f t="shared" si="14"/>
        <v>52.093023255813925</v>
      </c>
      <c r="B265" s="49">
        <v>136</v>
      </c>
      <c r="C265" s="16">
        <f>IF(+'DOMESTIC DEMAND'!$G$29=B265,A265,)</f>
        <v>0</v>
      </c>
    </row>
    <row r="266" spans="1:3" x14ac:dyDescent="0.25">
      <c r="A266" s="51">
        <f t="shared" si="14"/>
        <v>52.325581395348806</v>
      </c>
      <c r="B266" s="48">
        <v>137</v>
      </c>
      <c r="C266" s="16">
        <f>IF(+'DOMESTIC DEMAND'!$G$29=B266,A266,)</f>
        <v>0</v>
      </c>
    </row>
    <row r="267" spans="1:3" x14ac:dyDescent="0.25">
      <c r="A267" s="51">
        <f t="shared" si="14"/>
        <v>52.558139534883686</v>
      </c>
      <c r="B267" s="48">
        <v>138</v>
      </c>
      <c r="C267" s="16">
        <f>IF(+'DOMESTIC DEMAND'!$G$29=B267,A267,)</f>
        <v>0</v>
      </c>
    </row>
    <row r="268" spans="1:3" x14ac:dyDescent="0.25">
      <c r="A268" s="51">
        <f t="shared" si="14"/>
        <v>52.790697674418567</v>
      </c>
      <c r="B268" s="49">
        <v>139</v>
      </c>
      <c r="C268" s="16">
        <f>IF(+'DOMESTIC DEMAND'!$G$29=B268,A268,)</f>
        <v>0</v>
      </c>
    </row>
    <row r="269" spans="1:3" x14ac:dyDescent="0.25">
      <c r="A269" s="51">
        <f t="shared" si="14"/>
        <v>53.023255813953448</v>
      </c>
      <c r="B269" s="48">
        <v>140</v>
      </c>
      <c r="C269" s="16">
        <f>IF(+'DOMESTIC DEMAND'!$G$29=B269,A269,)</f>
        <v>0</v>
      </c>
    </row>
    <row r="270" spans="1:3" x14ac:dyDescent="0.25">
      <c r="A270" s="51">
        <f t="shared" si="14"/>
        <v>53.255813953488328</v>
      </c>
      <c r="B270" s="48">
        <v>141</v>
      </c>
      <c r="C270" s="16">
        <f>IF(+'DOMESTIC DEMAND'!$G$29=B270,A270,)</f>
        <v>0</v>
      </c>
    </row>
    <row r="271" spans="1:3" x14ac:dyDescent="0.25">
      <c r="A271" s="51">
        <f t="shared" si="14"/>
        <v>53.488372093023209</v>
      </c>
      <c r="B271" s="49">
        <v>142</v>
      </c>
      <c r="C271" s="16">
        <f>IF(+'DOMESTIC DEMAND'!$G$29=B271,A271,)</f>
        <v>0</v>
      </c>
    </row>
    <row r="272" spans="1:3" x14ac:dyDescent="0.25">
      <c r="A272" s="51">
        <f t="shared" si="14"/>
        <v>53.720930232558089</v>
      </c>
      <c r="B272" s="48">
        <v>143</v>
      </c>
      <c r="C272" s="16">
        <f>IF(+'DOMESTIC DEMAND'!$G$29=B272,A272,)</f>
        <v>0</v>
      </c>
    </row>
    <row r="273" spans="1:3" x14ac:dyDescent="0.25">
      <c r="A273" s="51">
        <f t="shared" si="14"/>
        <v>53.95348837209297</v>
      </c>
      <c r="B273" s="48">
        <v>144</v>
      </c>
      <c r="C273" s="16">
        <f>IF(+'DOMESTIC DEMAND'!$G$29=B273,A273,)</f>
        <v>0</v>
      </c>
    </row>
    <row r="274" spans="1:3" x14ac:dyDescent="0.25">
      <c r="A274" s="51">
        <f t="shared" si="14"/>
        <v>54.18604651162785</v>
      </c>
      <c r="B274" s="49">
        <v>145</v>
      </c>
      <c r="C274" s="16">
        <f>IF(+'DOMESTIC DEMAND'!$G$29=B274,A274,)</f>
        <v>0</v>
      </c>
    </row>
    <row r="275" spans="1:3" x14ac:dyDescent="0.25">
      <c r="A275" s="51">
        <f t="shared" si="14"/>
        <v>54.418604651162731</v>
      </c>
      <c r="B275" s="48">
        <v>146</v>
      </c>
      <c r="C275" s="16">
        <f>IF(+'DOMESTIC DEMAND'!$G$29=B275,A275,)</f>
        <v>0</v>
      </c>
    </row>
    <row r="276" spans="1:3" x14ac:dyDescent="0.25">
      <c r="A276" s="51">
        <f t="shared" si="14"/>
        <v>54.651162790697612</v>
      </c>
      <c r="B276" s="48">
        <v>147</v>
      </c>
      <c r="C276" s="16">
        <f>IF(+'DOMESTIC DEMAND'!$G$29=B276,A276,)</f>
        <v>0</v>
      </c>
    </row>
    <row r="277" spans="1:3" x14ac:dyDescent="0.25">
      <c r="A277" s="51">
        <f t="shared" si="14"/>
        <v>54.883720930232492</v>
      </c>
      <c r="B277" s="49">
        <v>148</v>
      </c>
      <c r="C277" s="16">
        <f>IF(+'DOMESTIC DEMAND'!$G$29=B277,A277,)</f>
        <v>0</v>
      </c>
    </row>
    <row r="278" spans="1:3" x14ac:dyDescent="0.25">
      <c r="A278" s="51">
        <f t="shared" si="14"/>
        <v>55.116279069767373</v>
      </c>
      <c r="B278" s="48">
        <v>149</v>
      </c>
      <c r="C278" s="16">
        <f>IF(+'DOMESTIC DEMAND'!$G$29=B278,A278,)</f>
        <v>0</v>
      </c>
    </row>
    <row r="279" spans="1:3" x14ac:dyDescent="0.25">
      <c r="A279" s="51">
        <f t="shared" si="14"/>
        <v>55.348837209302253</v>
      </c>
      <c r="B279" s="48">
        <v>150</v>
      </c>
      <c r="C279" s="16">
        <f>IF(+'DOMESTIC DEMAND'!$G$29=B279,A279,)</f>
        <v>0</v>
      </c>
    </row>
    <row r="280" spans="1:3" x14ac:dyDescent="0.25">
      <c r="A280" s="51">
        <f t="shared" si="14"/>
        <v>55.581395348837134</v>
      </c>
      <c r="B280" s="49">
        <v>151</v>
      </c>
      <c r="C280" s="16">
        <f>IF(+'DOMESTIC DEMAND'!$G$29=B280,A280,)</f>
        <v>0</v>
      </c>
    </row>
    <row r="281" spans="1:3" x14ac:dyDescent="0.25">
      <c r="A281" s="51">
        <f t="shared" si="14"/>
        <v>55.813953488372015</v>
      </c>
      <c r="B281" s="48">
        <v>152</v>
      </c>
      <c r="C281" s="16">
        <f>IF(+'DOMESTIC DEMAND'!$G$29=B281,A281,)</f>
        <v>0</v>
      </c>
    </row>
    <row r="282" spans="1:3" x14ac:dyDescent="0.25">
      <c r="A282" s="51">
        <f t="shared" si="14"/>
        <v>56.046511627906895</v>
      </c>
      <c r="B282" s="48">
        <v>153</v>
      </c>
      <c r="C282" s="16">
        <f>IF(+'DOMESTIC DEMAND'!$G$29=B282,A282,)</f>
        <v>0</v>
      </c>
    </row>
    <row r="283" spans="1:3" x14ac:dyDescent="0.25">
      <c r="A283" s="51">
        <f t="shared" si="14"/>
        <v>56.279069767441776</v>
      </c>
      <c r="B283" s="49">
        <v>154</v>
      </c>
      <c r="C283" s="16">
        <f>IF(+'DOMESTIC DEMAND'!$G$29=B283,A283,)</f>
        <v>0</v>
      </c>
    </row>
    <row r="284" spans="1:3" x14ac:dyDescent="0.25">
      <c r="A284" s="51">
        <f t="shared" si="14"/>
        <v>56.511627906976656</v>
      </c>
      <c r="B284" s="48">
        <v>155</v>
      </c>
      <c r="C284" s="16">
        <f>IF(+'DOMESTIC DEMAND'!$G$29=B284,A284,)</f>
        <v>0</v>
      </c>
    </row>
    <row r="285" spans="1:3" x14ac:dyDescent="0.25">
      <c r="A285" s="51">
        <f t="shared" si="14"/>
        <v>56.744186046511537</v>
      </c>
      <c r="B285" s="48">
        <v>156</v>
      </c>
      <c r="C285" s="16">
        <f>IF(+'DOMESTIC DEMAND'!$G$29=B285,A285,)</f>
        <v>0</v>
      </c>
    </row>
    <row r="286" spans="1:3" x14ac:dyDescent="0.25">
      <c r="A286" s="51">
        <f t="shared" si="14"/>
        <v>56.976744186046417</v>
      </c>
      <c r="B286" s="49">
        <v>157</v>
      </c>
      <c r="C286" s="16">
        <f>IF(+'DOMESTIC DEMAND'!$G$29=B286,A286,)</f>
        <v>0</v>
      </c>
    </row>
    <row r="287" spans="1:3" x14ac:dyDescent="0.25">
      <c r="A287" s="51">
        <f t="shared" si="14"/>
        <v>57.209302325581298</v>
      </c>
      <c r="B287" s="48">
        <v>158</v>
      </c>
      <c r="C287" s="16">
        <f>IF(+'DOMESTIC DEMAND'!$G$29=B287,A287,)</f>
        <v>0</v>
      </c>
    </row>
    <row r="288" spans="1:3" x14ac:dyDescent="0.25">
      <c r="A288" s="51">
        <f t="shared" si="14"/>
        <v>57.441860465116179</v>
      </c>
      <c r="B288" s="48">
        <v>159</v>
      </c>
      <c r="C288" s="16">
        <f>IF(+'DOMESTIC DEMAND'!$G$29=B288,A288,)</f>
        <v>0</v>
      </c>
    </row>
    <row r="289" spans="1:3" x14ac:dyDescent="0.25">
      <c r="A289" s="51">
        <f t="shared" si="14"/>
        <v>57.674418604651059</v>
      </c>
      <c r="B289" s="49">
        <v>160</v>
      </c>
      <c r="C289" s="16">
        <f>IF(+'DOMESTIC DEMAND'!$G$29=B289,A289,)</f>
        <v>0</v>
      </c>
    </row>
    <row r="290" spans="1:3" x14ac:dyDescent="0.25">
      <c r="A290" s="51">
        <f t="shared" si="14"/>
        <v>57.90697674418594</v>
      </c>
      <c r="B290" s="48">
        <v>161</v>
      </c>
      <c r="C290" s="16">
        <f>IF(+'DOMESTIC DEMAND'!$G$29=B290,A290,)</f>
        <v>0</v>
      </c>
    </row>
    <row r="291" spans="1:3" x14ac:dyDescent="0.25">
      <c r="A291" s="51">
        <f t="shared" si="14"/>
        <v>58.13953488372082</v>
      </c>
      <c r="B291" s="48">
        <v>162</v>
      </c>
      <c r="C291" s="16">
        <f>IF(+'DOMESTIC DEMAND'!$G$29=B291,A291,)</f>
        <v>0</v>
      </c>
    </row>
    <row r="292" spans="1:3" x14ac:dyDescent="0.25">
      <c r="A292" s="51">
        <f t="shared" si="14"/>
        <v>58.372093023255701</v>
      </c>
      <c r="B292" s="49">
        <v>163</v>
      </c>
      <c r="C292" s="16">
        <f>IF(+'DOMESTIC DEMAND'!$G$29=B292,A292,)</f>
        <v>0</v>
      </c>
    </row>
    <row r="293" spans="1:3" x14ac:dyDescent="0.25">
      <c r="A293" s="51">
        <f t="shared" si="14"/>
        <v>58.604651162790582</v>
      </c>
      <c r="B293" s="48">
        <v>164</v>
      </c>
      <c r="C293" s="16">
        <f>IF(+'DOMESTIC DEMAND'!$G$29=B293,A293,)</f>
        <v>0</v>
      </c>
    </row>
    <row r="294" spans="1:3" x14ac:dyDescent="0.25">
      <c r="A294" s="51">
        <f t="shared" si="14"/>
        <v>58.837209302325462</v>
      </c>
      <c r="B294" s="48">
        <v>165</v>
      </c>
      <c r="C294" s="16">
        <f>IF(+'DOMESTIC DEMAND'!$G$29=B294,A294,)</f>
        <v>0</v>
      </c>
    </row>
    <row r="295" spans="1:3" x14ac:dyDescent="0.25">
      <c r="A295" s="51">
        <f t="shared" si="14"/>
        <v>59.069767441860343</v>
      </c>
      <c r="B295" s="49">
        <v>166</v>
      </c>
      <c r="C295" s="16">
        <f>IF(+'DOMESTIC DEMAND'!$G$29=B295,A295,)</f>
        <v>0</v>
      </c>
    </row>
    <row r="296" spans="1:3" x14ac:dyDescent="0.25">
      <c r="A296" s="51">
        <f t="shared" si="14"/>
        <v>59.302325581395223</v>
      </c>
      <c r="B296" s="48">
        <v>167</v>
      </c>
      <c r="C296" s="16">
        <f>IF(+'DOMESTIC DEMAND'!$G$29=B296,A296,)</f>
        <v>0</v>
      </c>
    </row>
    <row r="297" spans="1:3" x14ac:dyDescent="0.25">
      <c r="A297" s="51">
        <f t="shared" si="14"/>
        <v>59.534883720930104</v>
      </c>
      <c r="B297" s="48">
        <v>168</v>
      </c>
      <c r="C297" s="16">
        <f>IF(+'DOMESTIC DEMAND'!$G$29=B297,A297,)</f>
        <v>0</v>
      </c>
    </row>
    <row r="298" spans="1:3" x14ac:dyDescent="0.25">
      <c r="A298" s="51">
        <f t="shared" si="14"/>
        <v>59.767441860464984</v>
      </c>
      <c r="B298" s="49">
        <v>169</v>
      </c>
      <c r="C298" s="16">
        <f>IF(+'DOMESTIC DEMAND'!$G$29=B298,A298,)</f>
        <v>0</v>
      </c>
    </row>
    <row r="299" spans="1:3" x14ac:dyDescent="0.25">
      <c r="A299" s="51">
        <f t="shared" si="14"/>
        <v>59.999999999999865</v>
      </c>
      <c r="B299" s="46">
        <v>170</v>
      </c>
      <c r="C299" s="16">
        <f>IF(+'DOMESTIC DEMAND'!$G$29=B299,A299,)</f>
        <v>0</v>
      </c>
    </row>
    <row r="300" spans="1:3" x14ac:dyDescent="0.25">
      <c r="A300" s="51">
        <f>A299+(10/50)</f>
        <v>60.199999999999868</v>
      </c>
      <c r="B300" s="46">
        <f>B299+1</f>
        <v>171</v>
      </c>
      <c r="C300" s="16">
        <f>IF(+'DOMESTIC DEMAND'!$G$29=B300,A300,)</f>
        <v>0</v>
      </c>
    </row>
    <row r="301" spans="1:3" x14ac:dyDescent="0.25">
      <c r="A301" s="51">
        <f t="shared" ref="A301:A349" si="15">A300+(10/50)</f>
        <v>60.399999999999871</v>
      </c>
      <c r="B301" s="46">
        <f t="shared" ref="B301:B349" si="16">B300+1</f>
        <v>172</v>
      </c>
      <c r="C301" s="16">
        <f>IF(+'DOMESTIC DEMAND'!$G$29=B301,A301,)</f>
        <v>0</v>
      </c>
    </row>
    <row r="302" spans="1:3" x14ac:dyDescent="0.25">
      <c r="A302" s="51">
        <f t="shared" si="15"/>
        <v>60.599999999999874</v>
      </c>
      <c r="B302" s="46">
        <f t="shared" si="16"/>
        <v>173</v>
      </c>
      <c r="C302" s="16">
        <f>IF(+'DOMESTIC DEMAND'!$G$29=B302,A302,)</f>
        <v>0</v>
      </c>
    </row>
    <row r="303" spans="1:3" x14ac:dyDescent="0.25">
      <c r="A303" s="51">
        <f t="shared" si="15"/>
        <v>60.799999999999876</v>
      </c>
      <c r="B303" s="46">
        <f t="shared" si="16"/>
        <v>174</v>
      </c>
      <c r="C303" s="16">
        <f>IF(+'DOMESTIC DEMAND'!$G$29=B303,A303,)</f>
        <v>0</v>
      </c>
    </row>
    <row r="304" spans="1:3" x14ac:dyDescent="0.25">
      <c r="A304" s="51">
        <f t="shared" si="15"/>
        <v>60.999999999999879</v>
      </c>
      <c r="B304" s="46">
        <f t="shared" si="16"/>
        <v>175</v>
      </c>
      <c r="C304" s="16">
        <f>IF(+'DOMESTIC DEMAND'!$G$29=B304,A304,)</f>
        <v>0</v>
      </c>
    </row>
    <row r="305" spans="1:3" x14ac:dyDescent="0.25">
      <c r="A305" s="51">
        <f t="shared" si="15"/>
        <v>61.199999999999882</v>
      </c>
      <c r="B305" s="46">
        <f t="shared" si="16"/>
        <v>176</v>
      </c>
      <c r="C305" s="16">
        <f>IF(+'DOMESTIC DEMAND'!$G$29=B305,A305,)</f>
        <v>0</v>
      </c>
    </row>
    <row r="306" spans="1:3" x14ac:dyDescent="0.25">
      <c r="A306" s="51">
        <f t="shared" si="15"/>
        <v>61.399999999999885</v>
      </c>
      <c r="B306" s="46">
        <f t="shared" si="16"/>
        <v>177</v>
      </c>
      <c r="C306" s="16">
        <f>IF(+'DOMESTIC DEMAND'!$G$29=B306,A306,)</f>
        <v>0</v>
      </c>
    </row>
    <row r="307" spans="1:3" x14ac:dyDescent="0.25">
      <c r="A307" s="51">
        <f t="shared" si="15"/>
        <v>61.599999999999888</v>
      </c>
      <c r="B307" s="46">
        <f t="shared" si="16"/>
        <v>178</v>
      </c>
      <c r="C307" s="16">
        <f>IF(+'DOMESTIC DEMAND'!$G$29=B307,A307,)</f>
        <v>0</v>
      </c>
    </row>
    <row r="308" spans="1:3" x14ac:dyDescent="0.25">
      <c r="A308" s="51">
        <f t="shared" si="15"/>
        <v>61.799999999999891</v>
      </c>
      <c r="B308" s="46">
        <f t="shared" si="16"/>
        <v>179</v>
      </c>
      <c r="C308" s="16">
        <f>IF(+'DOMESTIC DEMAND'!$G$29=B308,A308,)</f>
        <v>0</v>
      </c>
    </row>
    <row r="309" spans="1:3" x14ac:dyDescent="0.25">
      <c r="A309" s="58">
        <v>60</v>
      </c>
      <c r="B309" s="59">
        <f t="shared" si="16"/>
        <v>180</v>
      </c>
      <c r="C309" s="16">
        <f>IF(+'DOMESTIC DEMAND'!$G$29=B309,A309,)</f>
        <v>0</v>
      </c>
    </row>
    <row r="310" spans="1:3" x14ac:dyDescent="0.25">
      <c r="A310" s="51">
        <f>A309+(5/20)</f>
        <v>60.25</v>
      </c>
      <c r="B310" s="46">
        <f t="shared" si="16"/>
        <v>181</v>
      </c>
      <c r="C310" s="16">
        <f>IF(+'DOMESTIC DEMAND'!$G$29=B310,A310,)</f>
        <v>0</v>
      </c>
    </row>
    <row r="311" spans="1:3" x14ac:dyDescent="0.25">
      <c r="A311" s="51">
        <f t="shared" ref="A311:A328" si="17">A310+(5/20)</f>
        <v>60.5</v>
      </c>
      <c r="B311" s="46">
        <f t="shared" si="16"/>
        <v>182</v>
      </c>
      <c r="C311" s="16">
        <f>IF(+'DOMESTIC DEMAND'!$G$29=B311,A311,)</f>
        <v>0</v>
      </c>
    </row>
    <row r="312" spans="1:3" x14ac:dyDescent="0.25">
      <c r="A312" s="51">
        <f t="shared" si="17"/>
        <v>60.75</v>
      </c>
      <c r="B312" s="46">
        <f t="shared" si="16"/>
        <v>183</v>
      </c>
      <c r="C312" s="16">
        <f>IF(+'DOMESTIC DEMAND'!$G$29=B312,A312,)</f>
        <v>0</v>
      </c>
    </row>
    <row r="313" spans="1:3" x14ac:dyDescent="0.25">
      <c r="A313" s="51">
        <f t="shared" si="17"/>
        <v>61</v>
      </c>
      <c r="B313" s="46">
        <f t="shared" si="16"/>
        <v>184</v>
      </c>
      <c r="C313" s="16">
        <f>IF(+'DOMESTIC DEMAND'!$G$29=B313,A313,)</f>
        <v>0</v>
      </c>
    </row>
    <row r="314" spans="1:3" x14ac:dyDescent="0.25">
      <c r="A314" s="51">
        <f t="shared" si="17"/>
        <v>61.25</v>
      </c>
      <c r="B314" s="46">
        <f t="shared" si="16"/>
        <v>185</v>
      </c>
      <c r="C314" s="16">
        <f>IF(+'DOMESTIC DEMAND'!$G$29=B314,A314,)</f>
        <v>0</v>
      </c>
    </row>
    <row r="315" spans="1:3" x14ac:dyDescent="0.25">
      <c r="A315" s="51">
        <f t="shared" si="17"/>
        <v>61.5</v>
      </c>
      <c r="B315" s="46">
        <f t="shared" si="16"/>
        <v>186</v>
      </c>
      <c r="C315" s="16">
        <f>IF(+'DOMESTIC DEMAND'!$G$29=B315,A315,)</f>
        <v>0</v>
      </c>
    </row>
    <row r="316" spans="1:3" x14ac:dyDescent="0.25">
      <c r="A316" s="51">
        <f t="shared" si="17"/>
        <v>61.75</v>
      </c>
      <c r="B316" s="46">
        <f t="shared" si="16"/>
        <v>187</v>
      </c>
      <c r="C316" s="16">
        <f>IF(+'DOMESTIC DEMAND'!$G$29=B316,A316,)</f>
        <v>0</v>
      </c>
    </row>
    <row r="317" spans="1:3" x14ac:dyDescent="0.25">
      <c r="A317" s="51">
        <f t="shared" si="17"/>
        <v>62</v>
      </c>
      <c r="B317" s="46">
        <f t="shared" si="16"/>
        <v>188</v>
      </c>
      <c r="C317" s="16">
        <f>IF(+'DOMESTIC DEMAND'!$G$29=B317,A317,)</f>
        <v>0</v>
      </c>
    </row>
    <row r="318" spans="1:3" x14ac:dyDescent="0.25">
      <c r="A318" s="51">
        <f t="shared" si="17"/>
        <v>62.25</v>
      </c>
      <c r="B318" s="46">
        <f t="shared" si="16"/>
        <v>189</v>
      </c>
      <c r="C318" s="16">
        <f>IF(+'DOMESTIC DEMAND'!$G$29=B318,A318,)</f>
        <v>0</v>
      </c>
    </row>
    <row r="319" spans="1:3" x14ac:dyDescent="0.25">
      <c r="A319" s="51">
        <f t="shared" si="17"/>
        <v>62.5</v>
      </c>
      <c r="B319" s="46">
        <f t="shared" si="16"/>
        <v>190</v>
      </c>
      <c r="C319" s="16">
        <f>IF(+'DOMESTIC DEMAND'!$G$29=B319,A319,)</f>
        <v>0</v>
      </c>
    </row>
    <row r="320" spans="1:3" x14ac:dyDescent="0.25">
      <c r="A320" s="51">
        <f t="shared" si="17"/>
        <v>62.75</v>
      </c>
      <c r="B320" s="46">
        <f t="shared" si="16"/>
        <v>191</v>
      </c>
      <c r="C320" s="16">
        <f>IF(+'DOMESTIC DEMAND'!$G$29=B320,A320,)</f>
        <v>0</v>
      </c>
    </row>
    <row r="321" spans="1:3" x14ac:dyDescent="0.25">
      <c r="A321" s="51">
        <f t="shared" si="17"/>
        <v>63</v>
      </c>
      <c r="B321" s="46">
        <f t="shared" si="16"/>
        <v>192</v>
      </c>
      <c r="C321" s="16">
        <f>IF(+'DOMESTIC DEMAND'!$G$29=B321,A321,)</f>
        <v>0</v>
      </c>
    </row>
    <row r="322" spans="1:3" x14ac:dyDescent="0.25">
      <c r="A322" s="51">
        <f t="shared" si="17"/>
        <v>63.25</v>
      </c>
      <c r="B322" s="46">
        <f t="shared" si="16"/>
        <v>193</v>
      </c>
      <c r="C322" s="16">
        <f>IF(+'DOMESTIC DEMAND'!$G$29=B322,A322,)</f>
        <v>0</v>
      </c>
    </row>
    <row r="323" spans="1:3" x14ac:dyDescent="0.25">
      <c r="A323" s="51">
        <f t="shared" si="17"/>
        <v>63.5</v>
      </c>
      <c r="B323" s="46">
        <f t="shared" si="16"/>
        <v>194</v>
      </c>
      <c r="C323" s="16">
        <f>IF(+'DOMESTIC DEMAND'!$G$29=B323,A323,)</f>
        <v>0</v>
      </c>
    </row>
    <row r="324" spans="1:3" x14ac:dyDescent="0.25">
      <c r="A324" s="51">
        <f t="shared" si="17"/>
        <v>63.75</v>
      </c>
      <c r="B324" s="46">
        <f t="shared" si="16"/>
        <v>195</v>
      </c>
      <c r="C324" s="16">
        <f>IF(+'DOMESTIC DEMAND'!$G$29=B324,A324,)</f>
        <v>0</v>
      </c>
    </row>
    <row r="325" spans="1:3" x14ac:dyDescent="0.25">
      <c r="A325" s="51">
        <f t="shared" si="17"/>
        <v>64</v>
      </c>
      <c r="B325" s="46">
        <f t="shared" si="16"/>
        <v>196</v>
      </c>
      <c r="C325" s="16">
        <f>IF(+'DOMESTIC DEMAND'!$G$29=B325,A325,)</f>
        <v>0</v>
      </c>
    </row>
    <row r="326" spans="1:3" x14ac:dyDescent="0.25">
      <c r="A326" s="51">
        <f t="shared" si="17"/>
        <v>64.25</v>
      </c>
      <c r="B326" s="46">
        <f t="shared" si="16"/>
        <v>197</v>
      </c>
      <c r="C326" s="16">
        <f>IF(+'DOMESTIC DEMAND'!$G$29=B326,A326,)</f>
        <v>0</v>
      </c>
    </row>
    <row r="327" spans="1:3" x14ac:dyDescent="0.25">
      <c r="A327" s="51">
        <f t="shared" si="17"/>
        <v>64.5</v>
      </c>
      <c r="B327" s="46">
        <f t="shared" si="16"/>
        <v>198</v>
      </c>
      <c r="C327" s="16">
        <f>IF(+'DOMESTIC DEMAND'!$G$29=B327,A327,)</f>
        <v>0</v>
      </c>
    </row>
    <row r="328" spans="1:3" x14ac:dyDescent="0.25">
      <c r="A328" s="51">
        <f t="shared" si="17"/>
        <v>64.75</v>
      </c>
      <c r="B328" s="46">
        <f t="shared" si="16"/>
        <v>199</v>
      </c>
      <c r="C328" s="16">
        <f>IF(+'DOMESTIC DEMAND'!$G$29=B328,A328,)</f>
        <v>0</v>
      </c>
    </row>
    <row r="329" spans="1:3" x14ac:dyDescent="0.25">
      <c r="A329" s="58">
        <v>65</v>
      </c>
      <c r="B329" s="59">
        <f t="shared" si="16"/>
        <v>200</v>
      </c>
      <c r="C329" s="16">
        <f>IF(+'DOMESTIC DEMAND'!$G$29=B329,A329,)</f>
        <v>0</v>
      </c>
    </row>
    <row r="330" spans="1:3" x14ac:dyDescent="0.25">
      <c r="A330" s="51">
        <f>A329+(2/20)</f>
        <v>65.099999999999994</v>
      </c>
      <c r="B330" s="46">
        <f t="shared" si="16"/>
        <v>201</v>
      </c>
      <c r="C330" s="16">
        <f>IF(+'DOMESTIC DEMAND'!$G$29=B330,A330,)</f>
        <v>0</v>
      </c>
    </row>
    <row r="331" spans="1:3" x14ac:dyDescent="0.25">
      <c r="A331" s="51">
        <f t="shared" ref="A331:A348" si="18">A330+(2/20)</f>
        <v>65.199999999999989</v>
      </c>
      <c r="B331" s="46">
        <f t="shared" si="16"/>
        <v>202</v>
      </c>
      <c r="C331" s="16">
        <f>IF(+'DOMESTIC DEMAND'!$G$29=B331,A331,)</f>
        <v>0</v>
      </c>
    </row>
    <row r="332" spans="1:3" x14ac:dyDescent="0.25">
      <c r="A332" s="51">
        <f t="shared" si="18"/>
        <v>65.299999999999983</v>
      </c>
      <c r="B332" s="46">
        <f t="shared" si="16"/>
        <v>203</v>
      </c>
      <c r="C332" s="16">
        <f>IF(+'DOMESTIC DEMAND'!$G$29=B332,A332,)</f>
        <v>0</v>
      </c>
    </row>
    <row r="333" spans="1:3" x14ac:dyDescent="0.25">
      <c r="A333" s="51">
        <f t="shared" si="18"/>
        <v>65.399999999999977</v>
      </c>
      <c r="B333" s="46">
        <f t="shared" si="16"/>
        <v>204</v>
      </c>
      <c r="C333" s="16">
        <f>IF(+'DOMESTIC DEMAND'!$G$29=B333,A333,)</f>
        <v>0</v>
      </c>
    </row>
    <row r="334" spans="1:3" x14ac:dyDescent="0.25">
      <c r="A334" s="51">
        <f t="shared" si="18"/>
        <v>65.499999999999972</v>
      </c>
      <c r="B334" s="46">
        <f t="shared" si="16"/>
        <v>205</v>
      </c>
      <c r="C334" s="16">
        <f>IF(+'DOMESTIC DEMAND'!$G$29=B334,A334,)</f>
        <v>0</v>
      </c>
    </row>
    <row r="335" spans="1:3" x14ac:dyDescent="0.25">
      <c r="A335" s="51">
        <f t="shared" si="18"/>
        <v>65.599999999999966</v>
      </c>
      <c r="B335" s="46">
        <f t="shared" si="16"/>
        <v>206</v>
      </c>
      <c r="C335" s="16">
        <f>IF(+'DOMESTIC DEMAND'!$G$29=B335,A335,)</f>
        <v>0</v>
      </c>
    </row>
    <row r="336" spans="1:3" x14ac:dyDescent="0.25">
      <c r="A336" s="51">
        <f t="shared" si="18"/>
        <v>65.69999999999996</v>
      </c>
      <c r="B336" s="46">
        <f t="shared" si="16"/>
        <v>207</v>
      </c>
      <c r="C336" s="16">
        <f>IF(+'DOMESTIC DEMAND'!$G$29=B336,A336,)</f>
        <v>0</v>
      </c>
    </row>
    <row r="337" spans="1:3" x14ac:dyDescent="0.25">
      <c r="A337" s="51">
        <f t="shared" si="18"/>
        <v>65.799999999999955</v>
      </c>
      <c r="B337" s="46">
        <f t="shared" si="16"/>
        <v>208</v>
      </c>
      <c r="C337" s="16">
        <f>IF(+'DOMESTIC DEMAND'!$G$29=B337,A337,)</f>
        <v>0</v>
      </c>
    </row>
    <row r="338" spans="1:3" x14ac:dyDescent="0.25">
      <c r="A338" s="51">
        <f t="shared" si="18"/>
        <v>65.899999999999949</v>
      </c>
      <c r="B338" s="46">
        <f t="shared" si="16"/>
        <v>209</v>
      </c>
      <c r="C338" s="16">
        <f>IF(+'DOMESTIC DEMAND'!$G$29=B338,A338,)</f>
        <v>0</v>
      </c>
    </row>
    <row r="339" spans="1:3" x14ac:dyDescent="0.25">
      <c r="A339" s="51">
        <f t="shared" si="18"/>
        <v>65.999999999999943</v>
      </c>
      <c r="B339" s="46">
        <f t="shared" si="16"/>
        <v>210</v>
      </c>
      <c r="C339" s="16">
        <f>IF(+'DOMESTIC DEMAND'!$G$29=B339,A339,)</f>
        <v>0</v>
      </c>
    </row>
    <row r="340" spans="1:3" x14ac:dyDescent="0.25">
      <c r="A340" s="51">
        <f t="shared" si="18"/>
        <v>66.099999999999937</v>
      </c>
      <c r="B340" s="46">
        <f t="shared" si="16"/>
        <v>211</v>
      </c>
      <c r="C340" s="16">
        <f>IF(+'DOMESTIC DEMAND'!$G$29=B340,A340,)</f>
        <v>0</v>
      </c>
    </row>
    <row r="341" spans="1:3" x14ac:dyDescent="0.25">
      <c r="A341" s="51">
        <f t="shared" si="18"/>
        <v>66.199999999999932</v>
      </c>
      <c r="B341" s="46">
        <f t="shared" si="16"/>
        <v>212</v>
      </c>
      <c r="C341" s="16">
        <f>IF(+'DOMESTIC DEMAND'!$G$29=B341,A341,)</f>
        <v>0</v>
      </c>
    </row>
    <row r="342" spans="1:3" x14ac:dyDescent="0.25">
      <c r="A342" s="51">
        <f t="shared" si="18"/>
        <v>66.299999999999926</v>
      </c>
      <c r="B342" s="46">
        <f t="shared" si="16"/>
        <v>213</v>
      </c>
      <c r="C342" s="16">
        <f>IF(+'DOMESTIC DEMAND'!$G$29=B342,A342,)</f>
        <v>0</v>
      </c>
    </row>
    <row r="343" spans="1:3" x14ac:dyDescent="0.25">
      <c r="A343" s="51">
        <f t="shared" si="18"/>
        <v>66.39999999999992</v>
      </c>
      <c r="B343" s="46">
        <f t="shared" si="16"/>
        <v>214</v>
      </c>
      <c r="C343" s="16">
        <f>IF(+'DOMESTIC DEMAND'!$G$29=B343,A343,)</f>
        <v>0</v>
      </c>
    </row>
    <row r="344" spans="1:3" x14ac:dyDescent="0.25">
      <c r="A344" s="51">
        <f t="shared" si="18"/>
        <v>66.499999999999915</v>
      </c>
      <c r="B344" s="46">
        <f t="shared" si="16"/>
        <v>215</v>
      </c>
      <c r="C344" s="16">
        <f>IF(+'DOMESTIC DEMAND'!$G$29=B344,A344,)</f>
        <v>0</v>
      </c>
    </row>
    <row r="345" spans="1:3" x14ac:dyDescent="0.25">
      <c r="A345" s="51">
        <f t="shared" si="18"/>
        <v>66.599999999999909</v>
      </c>
      <c r="B345" s="46">
        <f t="shared" si="16"/>
        <v>216</v>
      </c>
      <c r="C345" s="16">
        <f>IF(+'DOMESTIC DEMAND'!$G$29=B345,A345,)</f>
        <v>0</v>
      </c>
    </row>
    <row r="346" spans="1:3" x14ac:dyDescent="0.25">
      <c r="A346" s="51">
        <f t="shared" si="18"/>
        <v>66.699999999999903</v>
      </c>
      <c r="B346" s="46">
        <f t="shared" si="16"/>
        <v>217</v>
      </c>
      <c r="C346" s="16">
        <f>IF(+'DOMESTIC DEMAND'!$G$29=B346,A346,)</f>
        <v>0</v>
      </c>
    </row>
    <row r="347" spans="1:3" x14ac:dyDescent="0.25">
      <c r="A347" s="51">
        <f t="shared" si="18"/>
        <v>66.799999999999898</v>
      </c>
      <c r="B347" s="46">
        <f t="shared" si="16"/>
        <v>218</v>
      </c>
      <c r="C347" s="16">
        <f>IF(+'DOMESTIC DEMAND'!$G$29=B347,A347,)</f>
        <v>0</v>
      </c>
    </row>
    <row r="348" spans="1:3" x14ac:dyDescent="0.25">
      <c r="A348" s="51">
        <f t="shared" si="18"/>
        <v>66.899999999999892</v>
      </c>
      <c r="B348" s="46">
        <f t="shared" si="16"/>
        <v>219</v>
      </c>
      <c r="C348" s="16">
        <f>IF(+'DOMESTIC DEMAND'!$G$29=B348,A348,)</f>
        <v>0</v>
      </c>
    </row>
    <row r="349" spans="1:3" x14ac:dyDescent="0.25">
      <c r="A349" s="58">
        <v>67</v>
      </c>
      <c r="B349" s="59">
        <f t="shared" si="16"/>
        <v>220</v>
      </c>
      <c r="C349" s="16">
        <f>IF(+'DOMESTIC DEMAND'!$G$29=B349,A349,)</f>
        <v>0</v>
      </c>
    </row>
    <row r="350" spans="1:3" x14ac:dyDescent="0.25">
      <c r="A350" s="51">
        <f>A349+(4/20)</f>
        <v>67.2</v>
      </c>
      <c r="B350" s="46">
        <f>B349+1</f>
        <v>221</v>
      </c>
      <c r="C350" s="16">
        <f>IF(+'DOMESTIC DEMAND'!$G$29=B350,A350,)</f>
        <v>0</v>
      </c>
    </row>
    <row r="351" spans="1:3" x14ac:dyDescent="0.25">
      <c r="A351" s="51">
        <f t="shared" ref="A351:A368" si="19">A350+(4/20)</f>
        <v>67.400000000000006</v>
      </c>
      <c r="B351" s="46">
        <f t="shared" ref="B351:B379" si="20">B350+1</f>
        <v>222</v>
      </c>
      <c r="C351" s="16">
        <f>IF(+'DOMESTIC DEMAND'!$G$29=B351,A351,)</f>
        <v>0</v>
      </c>
    </row>
    <row r="352" spans="1:3" x14ac:dyDescent="0.25">
      <c r="A352" s="51">
        <f t="shared" si="19"/>
        <v>67.600000000000009</v>
      </c>
      <c r="B352" s="46">
        <f t="shared" si="20"/>
        <v>223</v>
      </c>
      <c r="C352" s="16">
        <f>IF(+'DOMESTIC DEMAND'!$G$29=B352,A352,)</f>
        <v>0</v>
      </c>
    </row>
    <row r="353" spans="1:3" x14ac:dyDescent="0.25">
      <c r="A353" s="51">
        <f t="shared" si="19"/>
        <v>67.800000000000011</v>
      </c>
      <c r="B353" s="46">
        <f t="shared" si="20"/>
        <v>224</v>
      </c>
      <c r="C353" s="16">
        <f>IF(+'DOMESTIC DEMAND'!$G$29=B353,A353,)</f>
        <v>0</v>
      </c>
    </row>
    <row r="354" spans="1:3" x14ac:dyDescent="0.25">
      <c r="A354" s="51">
        <f t="shared" si="19"/>
        <v>68.000000000000014</v>
      </c>
      <c r="B354" s="46">
        <f t="shared" si="20"/>
        <v>225</v>
      </c>
      <c r="C354" s="16">
        <f>IF(+'DOMESTIC DEMAND'!$G$29=B354,A354,)</f>
        <v>0</v>
      </c>
    </row>
    <row r="355" spans="1:3" x14ac:dyDescent="0.25">
      <c r="A355" s="51">
        <f t="shared" si="19"/>
        <v>68.200000000000017</v>
      </c>
      <c r="B355" s="46">
        <f t="shared" si="20"/>
        <v>226</v>
      </c>
      <c r="C355" s="16">
        <f>IF(+'DOMESTIC DEMAND'!$G$29=B355,A355,)</f>
        <v>0</v>
      </c>
    </row>
    <row r="356" spans="1:3" x14ac:dyDescent="0.25">
      <c r="A356" s="51">
        <f t="shared" si="19"/>
        <v>68.40000000000002</v>
      </c>
      <c r="B356" s="46">
        <f t="shared" si="20"/>
        <v>227</v>
      </c>
      <c r="C356" s="16">
        <f>IF(+'DOMESTIC DEMAND'!$G$29=B356,A356,)</f>
        <v>0</v>
      </c>
    </row>
    <row r="357" spans="1:3" x14ac:dyDescent="0.25">
      <c r="A357" s="51">
        <f t="shared" si="19"/>
        <v>68.600000000000023</v>
      </c>
      <c r="B357" s="46">
        <f t="shared" si="20"/>
        <v>228</v>
      </c>
      <c r="C357" s="16">
        <f>IF(+'DOMESTIC DEMAND'!$G$29=B357,A357,)</f>
        <v>0</v>
      </c>
    </row>
    <row r="358" spans="1:3" x14ac:dyDescent="0.25">
      <c r="A358" s="51">
        <f t="shared" si="19"/>
        <v>68.800000000000026</v>
      </c>
      <c r="B358" s="46">
        <f t="shared" si="20"/>
        <v>229</v>
      </c>
      <c r="C358" s="16">
        <f>IF(+'DOMESTIC DEMAND'!$G$29=B358,A358,)</f>
        <v>0</v>
      </c>
    </row>
    <row r="359" spans="1:3" x14ac:dyDescent="0.25">
      <c r="A359" s="51">
        <f t="shared" si="19"/>
        <v>69.000000000000028</v>
      </c>
      <c r="B359" s="46">
        <f t="shared" si="20"/>
        <v>230</v>
      </c>
      <c r="C359" s="16">
        <f>IF(+'DOMESTIC DEMAND'!$G$29=B359,A359,)</f>
        <v>0</v>
      </c>
    </row>
    <row r="360" spans="1:3" x14ac:dyDescent="0.25">
      <c r="A360" s="51">
        <f t="shared" si="19"/>
        <v>69.200000000000031</v>
      </c>
      <c r="B360" s="46">
        <f t="shared" si="20"/>
        <v>231</v>
      </c>
      <c r="C360" s="16">
        <f>IF(+'DOMESTIC DEMAND'!$G$29=B360,A360,)</f>
        <v>0</v>
      </c>
    </row>
    <row r="361" spans="1:3" x14ac:dyDescent="0.25">
      <c r="A361" s="51">
        <f t="shared" si="19"/>
        <v>69.400000000000034</v>
      </c>
      <c r="B361" s="46">
        <f t="shared" si="20"/>
        <v>232</v>
      </c>
      <c r="C361" s="16">
        <f>IF(+'DOMESTIC DEMAND'!$G$29=B361,A361,)</f>
        <v>0</v>
      </c>
    </row>
    <row r="362" spans="1:3" x14ac:dyDescent="0.25">
      <c r="A362" s="51">
        <f t="shared" si="19"/>
        <v>69.600000000000037</v>
      </c>
      <c r="B362" s="46">
        <f t="shared" si="20"/>
        <v>233</v>
      </c>
      <c r="C362" s="16">
        <f>IF(+'DOMESTIC DEMAND'!$G$29=B362,A362,)</f>
        <v>0</v>
      </c>
    </row>
    <row r="363" spans="1:3" x14ac:dyDescent="0.25">
      <c r="A363" s="51">
        <f t="shared" si="19"/>
        <v>69.80000000000004</v>
      </c>
      <c r="B363" s="46">
        <f t="shared" si="20"/>
        <v>234</v>
      </c>
      <c r="C363" s="16">
        <f>IF(+'DOMESTIC DEMAND'!$G$29=B363,A363,)</f>
        <v>0</v>
      </c>
    </row>
    <row r="364" spans="1:3" x14ac:dyDescent="0.25">
      <c r="A364" s="51">
        <f t="shared" si="19"/>
        <v>70.000000000000043</v>
      </c>
      <c r="B364" s="46">
        <f t="shared" si="20"/>
        <v>235</v>
      </c>
      <c r="C364" s="16">
        <f>IF(+'DOMESTIC DEMAND'!$G$29=B364,A364,)</f>
        <v>0</v>
      </c>
    </row>
    <row r="365" spans="1:3" x14ac:dyDescent="0.25">
      <c r="A365" s="51">
        <f t="shared" si="19"/>
        <v>70.200000000000045</v>
      </c>
      <c r="B365" s="46">
        <f t="shared" si="20"/>
        <v>236</v>
      </c>
      <c r="C365" s="16">
        <f>IF(+'DOMESTIC DEMAND'!$G$29=B365,A365,)</f>
        <v>0</v>
      </c>
    </row>
    <row r="366" spans="1:3" x14ac:dyDescent="0.25">
      <c r="A366" s="51">
        <f t="shared" si="19"/>
        <v>70.400000000000048</v>
      </c>
      <c r="B366" s="46">
        <f t="shared" si="20"/>
        <v>237</v>
      </c>
      <c r="C366" s="16">
        <f>IF(+'DOMESTIC DEMAND'!$G$29=B366,A366,)</f>
        <v>0</v>
      </c>
    </row>
    <row r="367" spans="1:3" x14ac:dyDescent="0.25">
      <c r="A367" s="51">
        <f t="shared" si="19"/>
        <v>70.600000000000051</v>
      </c>
      <c r="B367" s="46">
        <f t="shared" si="20"/>
        <v>238</v>
      </c>
      <c r="C367" s="16">
        <f>IF(+'DOMESTIC DEMAND'!$G$29=B367,A367,)</f>
        <v>0</v>
      </c>
    </row>
    <row r="368" spans="1:3" x14ac:dyDescent="0.25">
      <c r="A368" s="51">
        <f t="shared" si="19"/>
        <v>70.800000000000054</v>
      </c>
      <c r="B368" s="46">
        <f t="shared" si="20"/>
        <v>239</v>
      </c>
      <c r="C368" s="16">
        <f>IF(+'DOMESTIC DEMAND'!$G$29=B368,A368,)</f>
        <v>0</v>
      </c>
    </row>
    <row r="369" spans="1:3" x14ac:dyDescent="0.25">
      <c r="A369" s="58">
        <v>71</v>
      </c>
      <c r="B369" s="59">
        <f t="shared" si="20"/>
        <v>240</v>
      </c>
      <c r="C369" s="16">
        <f>IF(+'DOMESTIC DEMAND'!$G$29=B369,A369,)</f>
        <v>0</v>
      </c>
    </row>
    <row r="370" spans="1:3" x14ac:dyDescent="0.25">
      <c r="A370" s="51">
        <f>A369+(2/10)</f>
        <v>71.2</v>
      </c>
      <c r="B370" s="46">
        <f t="shared" si="20"/>
        <v>241</v>
      </c>
      <c r="C370" s="16">
        <f>IF(+'DOMESTIC DEMAND'!$G$29=B370,A370,)</f>
        <v>0</v>
      </c>
    </row>
    <row r="371" spans="1:3" x14ac:dyDescent="0.25">
      <c r="A371" s="51">
        <f t="shared" ref="A371:A378" si="21">A370+(2/10)</f>
        <v>71.400000000000006</v>
      </c>
      <c r="B371" s="46">
        <f t="shared" si="20"/>
        <v>242</v>
      </c>
      <c r="C371" s="16">
        <f>IF(+'DOMESTIC DEMAND'!$G$29=B371,A371,)</f>
        <v>0</v>
      </c>
    </row>
    <row r="372" spans="1:3" x14ac:dyDescent="0.25">
      <c r="A372" s="51">
        <f t="shared" si="21"/>
        <v>71.600000000000009</v>
      </c>
      <c r="B372" s="46">
        <f t="shared" si="20"/>
        <v>243</v>
      </c>
      <c r="C372" s="16">
        <f>IF(+'DOMESTIC DEMAND'!$G$29=B372,A372,)</f>
        <v>0</v>
      </c>
    </row>
    <row r="373" spans="1:3" x14ac:dyDescent="0.25">
      <c r="A373" s="51">
        <f t="shared" si="21"/>
        <v>71.800000000000011</v>
      </c>
      <c r="B373" s="46">
        <f t="shared" si="20"/>
        <v>244</v>
      </c>
      <c r="C373" s="16">
        <f>IF(+'DOMESTIC DEMAND'!$G$29=B373,A373,)</f>
        <v>0</v>
      </c>
    </row>
    <row r="374" spans="1:3" x14ac:dyDescent="0.25">
      <c r="A374" s="51">
        <f t="shared" si="21"/>
        <v>72.000000000000014</v>
      </c>
      <c r="B374" s="46">
        <f t="shared" si="20"/>
        <v>245</v>
      </c>
      <c r="C374" s="16">
        <f>IF(+'DOMESTIC DEMAND'!$G$29=B374,A374,)</f>
        <v>0</v>
      </c>
    </row>
    <row r="375" spans="1:3" x14ac:dyDescent="0.25">
      <c r="A375" s="51">
        <f t="shared" si="21"/>
        <v>72.200000000000017</v>
      </c>
      <c r="B375" s="46">
        <f t="shared" si="20"/>
        <v>246</v>
      </c>
      <c r="C375" s="16">
        <f>IF(+'DOMESTIC DEMAND'!$G$29=B375,A375,)</f>
        <v>0</v>
      </c>
    </row>
    <row r="376" spans="1:3" x14ac:dyDescent="0.25">
      <c r="A376" s="51">
        <f t="shared" si="21"/>
        <v>72.40000000000002</v>
      </c>
      <c r="B376" s="46">
        <f t="shared" si="20"/>
        <v>247</v>
      </c>
      <c r="C376" s="16">
        <f>IF(+'DOMESTIC DEMAND'!$G$29=B376,A376,)</f>
        <v>0</v>
      </c>
    </row>
    <row r="377" spans="1:3" x14ac:dyDescent="0.25">
      <c r="A377" s="51">
        <f t="shared" si="21"/>
        <v>72.600000000000023</v>
      </c>
      <c r="B377" s="46">
        <f t="shared" si="20"/>
        <v>248</v>
      </c>
      <c r="C377" s="16">
        <f>IF(+'DOMESTIC DEMAND'!$G$29=B377,A377,)</f>
        <v>0</v>
      </c>
    </row>
    <row r="378" spans="1:3" x14ac:dyDescent="0.25">
      <c r="A378" s="51">
        <f t="shared" si="21"/>
        <v>72.800000000000026</v>
      </c>
      <c r="B378" s="46">
        <f t="shared" si="20"/>
        <v>249</v>
      </c>
      <c r="C378" s="16">
        <f>IF(+'DOMESTIC DEMAND'!$G$29=B378,A378,)</f>
        <v>0</v>
      </c>
    </row>
    <row r="379" spans="1:3" x14ac:dyDescent="0.25">
      <c r="A379" s="58">
        <v>73</v>
      </c>
      <c r="B379" s="59">
        <f t="shared" si="20"/>
        <v>250</v>
      </c>
      <c r="C379" s="16">
        <f>IF(+'DOMESTIC DEMAND'!$G$29=B379,A379,)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DOMESTIC DEMAND</vt:lpstr>
      <vt:lpstr>VALUES2</vt:lpstr>
      <vt:lpstr>Group</vt:lpstr>
      <vt:lpstr>'DOMESTIC DEMAND'!Print_Area</vt:lpstr>
    </vt:vector>
  </TitlesOfParts>
  <Company>LVVWD SNWA SNWS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Residential Meter Sizing Tool</dc:title>
  <dc:creator>ocond</dc:creator>
  <cp:keywords>excel; residential; meter; size; sizing; tool</cp:keywords>
  <cp:lastModifiedBy>Dianne Ocon</cp:lastModifiedBy>
  <cp:lastPrinted>2017-06-26T20:51:18Z</cp:lastPrinted>
  <dcterms:created xsi:type="dcterms:W3CDTF">2012-12-05T18:11:16Z</dcterms:created>
  <dcterms:modified xsi:type="dcterms:W3CDTF">2017-11-06T22:55:29Z</dcterms:modified>
  <cp:category>Use the following tool if you are sizing a domestic meter and would like to calculate irrigation demand based on the lot site plan.</cp:category>
</cp:coreProperties>
</file>